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\\dtsc20021\090_健康福祉部\11316_kaigohoken\020_企画監査Ｇ\22 地域密着型サービス等指定・指導\11 最新版 ＨＰ用\04 処遇改善加算\R6計画\"/>
    </mc:Choice>
  </mc:AlternateContent>
  <xr:revisionPtr revIDLastSave="0" documentId="13_ncr:1_{1C32A4DA-1BAB-4E27-8702-EC0B6CDA5E7C}" xr6:coauthVersionLast="45" xr6:coauthVersionMax="47" xr10:uidLastSave="{00000000-0000-0000-0000-000000000000}"/>
  <bookViews>
    <workbookView xWindow="1560" yWindow="315" windowWidth="16335" windowHeight="10605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<sst xmlns="http://schemas.openxmlformats.org/spreadsheetml/2006/main" count="557" uniqueCount="189">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</sst>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201" t="s">
        <v>188</v>
      </c>
      <c r="AR3" s="202"/>
      <c r="AS3" s="202"/>
      <c r="AT3" s="202"/>
      <c r="AU3" s="202"/>
      <c r="AV3" s="202"/>
      <c r="AW3" s="203"/>
      <c r="AX3" s="195" t="s">
        <v>187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7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4"/>
      <c r="AR4" s="205"/>
      <c r="AS4" s="205"/>
      <c r="AT4" s="205"/>
      <c r="AU4" s="205"/>
      <c r="AV4" s="205"/>
      <c r="AW4" s="206"/>
      <c r="AX4" s="198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200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201" t="s">
        <v>114</v>
      </c>
      <c r="AR6" s="202"/>
      <c r="AS6" s="202"/>
      <c r="AT6" s="202"/>
      <c r="AU6" s="202"/>
      <c r="AV6" s="202"/>
      <c r="AW6" s="203"/>
      <c r="AX6" s="195" t="s">
        <v>6</v>
      </c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7"/>
      <c r="CB6" s="1"/>
    </row>
    <row r="7" spans="2:90" ht="18.75" customHeight="1">
      <c r="B7" s="172"/>
      <c r="C7" s="173"/>
      <c r="D7" s="173"/>
      <c r="E7" s="173"/>
      <c r="F7" s="173"/>
      <c r="G7" s="173"/>
      <c r="H7" s="173"/>
      <c r="I7" s="173"/>
      <c r="J7" s="174"/>
      <c r="K7" s="233"/>
      <c r="L7" s="233"/>
      <c r="M7" s="233"/>
      <c r="N7" s="233"/>
      <c r="O7" s="234"/>
      <c r="P7" s="237"/>
      <c r="Q7" s="238"/>
      <c r="R7" s="238"/>
      <c r="S7" s="238"/>
      <c r="T7" s="239"/>
      <c r="U7" s="243"/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8"/>
      <c r="AR7" s="219"/>
      <c r="AS7" s="219"/>
      <c r="AT7" s="219"/>
      <c r="AU7" s="219"/>
      <c r="AV7" s="219"/>
      <c r="AW7" s="220"/>
      <c r="AX7" s="216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217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204"/>
      <c r="AR8" s="205"/>
      <c r="AS8" s="205"/>
      <c r="AT8" s="205"/>
      <c r="AU8" s="205"/>
      <c r="AV8" s="205"/>
      <c r="AW8" s="206"/>
      <c r="AX8" s="198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200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7" t="str">
        <f>IFERROR(VLOOKUP(B7,【参考】数式用!$A$5:$J$27,MATCH(K7,【参考】数式用!$B$4:$J$4,0)+1,0),"")</f>
        <v/>
      </c>
      <c r="L9" s="208"/>
      <c r="M9" s="208"/>
      <c r="N9" s="208"/>
      <c r="O9" s="209"/>
      <c r="P9" s="207" t="str">
        <f>IFERROR(VLOOKUP(B7,【参考】数式用!$A$5:$J$27,MATCH(P7,【参考】数式用!$B$4:$J$4,0)+1,0),"")</f>
        <v/>
      </c>
      <c r="Q9" s="208"/>
      <c r="R9" s="208"/>
      <c r="S9" s="208"/>
      <c r="T9" s="209"/>
      <c r="U9" s="210" t="str">
        <f>IFERROR(VLOOKUP(B7,【参考】数式用!$A$5:$J$27,MATCH(U7,【参考】数式用!$B$4:$J$4,0)+1,0),"")</f>
        <v/>
      </c>
      <c r="V9" s="208"/>
      <c r="W9" s="208"/>
      <c r="X9" s="208"/>
      <c r="Y9" s="209"/>
      <c r="Z9" s="221">
        <f>SUM(K9,P9,U9)</f>
        <v>0</v>
      </c>
      <c r="AA9" s="222"/>
      <c r="AB9" s="222"/>
      <c r="AC9" s="223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201" t="s">
        <v>115</v>
      </c>
      <c r="AR10" s="202"/>
      <c r="AS10" s="202"/>
      <c r="AT10" s="202"/>
      <c r="AU10" s="202"/>
      <c r="AV10" s="202"/>
      <c r="AW10" s="203"/>
      <c r="AX10" s="195" t="s">
        <v>92</v>
      </c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7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204"/>
      <c r="AR11" s="205"/>
      <c r="AS11" s="205"/>
      <c r="AT11" s="205"/>
      <c r="AU11" s="205"/>
      <c r="AV11" s="205"/>
      <c r="AW11" s="206"/>
      <c r="AX11" s="198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200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5" t="str">
        <f>IFERROR(IF(VLOOKUP(B28,【参考】数式用2!E6:L23,3,FALSE)="","",VLOOKUP(B28,【参考】数式用2!E6:L23,3,FALSE)),"")</f>
        <v/>
      </c>
      <c r="C13" s="226"/>
      <c r="D13" s="226"/>
      <c r="E13" s="226"/>
      <c r="F13" s="226"/>
      <c r="G13" s="226"/>
      <c r="H13" s="227"/>
      <c r="I13" s="189" t="str">
        <f>IFERROR(VLOOKUP(B28,【参考】数式用2!E6:L23,4,FALSE),"")</f>
        <v/>
      </c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90"/>
      <c r="AD13" s="231" t="s">
        <v>119</v>
      </c>
      <c r="AE13" s="232"/>
      <c r="AF13" s="211" t="str">
        <f>IF(U7="ベア加算","",IF(OR(B13="新加算Ⅰ",B13="新加算Ⅱ",B13="新加算Ⅲ",B13="新加算Ⅳ"),"○",""))</f>
        <v/>
      </c>
      <c r="AG13" s="21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1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11" t="str">
        <f>IF(OR(B13="新加算Ⅰ",B13="新加算Ⅱ",B13="新加算Ⅲ",B13="新加算Ⅴ(１)",B13="新加算Ⅴ(３)",B13="新加算Ⅴ(８)"),"○","")</f>
        <v/>
      </c>
      <c r="AJ13" s="21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11" t="str">
        <f>IF(OR(B13="新加算Ⅰ",B13="新加算Ⅴ(１)",B13="新加算Ⅴ(２)",B13="新加算Ⅴ(５)",B13="新加算Ⅴ(７)",B13="新加算Ⅴ(10)"),"○","")</f>
        <v/>
      </c>
      <c r="AL13" s="21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214" t="s">
        <v>116</v>
      </c>
      <c r="AR13" s="214"/>
      <c r="AS13" s="214"/>
      <c r="AT13" s="214"/>
      <c r="AU13" s="214"/>
      <c r="AV13" s="214"/>
      <c r="AW13" s="214"/>
      <c r="AX13" s="224" t="s">
        <v>93</v>
      </c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</row>
    <row r="14" spans="2:90" ht="24.75" customHeight="1" thickBot="1">
      <c r="B14" s="228" t="str">
        <f>IFERROR(VLOOKUP(B7,【参考】数式用!$A$5:$AB$27,MATCH(B13,【参考】数式用!$B$4:$AB$4,0)+1,FALSE),"")</f>
        <v/>
      </c>
      <c r="C14" s="229"/>
      <c r="D14" s="229"/>
      <c r="E14" s="229"/>
      <c r="F14" s="229"/>
      <c r="G14" s="229"/>
      <c r="H14" s="23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2"/>
      <c r="AD14" s="231"/>
      <c r="AE14" s="232"/>
      <c r="AF14" s="212"/>
      <c r="AG14" s="212"/>
      <c r="AH14" s="212"/>
      <c r="AI14" s="212"/>
      <c r="AJ14" s="212"/>
      <c r="AK14" s="212"/>
      <c r="AL14" s="212"/>
      <c r="AM14" s="141"/>
      <c r="AN14" s="4"/>
      <c r="AO14" s="139"/>
      <c r="AQ14" s="214"/>
      <c r="AR14" s="214"/>
      <c r="AS14" s="214"/>
      <c r="AT14" s="214"/>
      <c r="AU14" s="214"/>
      <c r="AV14" s="214"/>
      <c r="AW14" s="21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14" t="s">
        <v>112</v>
      </c>
      <c r="AR16" s="214"/>
      <c r="AS16" s="214"/>
      <c r="AT16" s="214"/>
      <c r="AU16" s="214"/>
      <c r="AV16" s="214"/>
      <c r="AW16" s="214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14"/>
      <c r="AR17" s="214"/>
      <c r="AS17" s="214"/>
      <c r="AT17" s="214"/>
      <c r="AU17" s="214"/>
      <c r="AV17" s="214"/>
      <c r="AW17" s="214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165" t="str">
        <f>IFERROR(IF(VLOOKUP(B28,【参考】数式用2!E6:L23,5,FALSE)="","",VLOOKUP(B28,【参考】数式用2!E6:L23,5,FALSE)),"")</f>
        <v/>
      </c>
      <c r="C18" s="166"/>
      <c r="D18" s="166"/>
      <c r="E18" s="166"/>
      <c r="F18" s="166"/>
      <c r="G18" s="166"/>
      <c r="H18" s="167"/>
      <c r="I18" s="189" t="str">
        <f>IFERROR(VLOOKUP(B28,【参考】数式用2!E6:L23,6,FALSE),"")</f>
        <v/>
      </c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90"/>
      <c r="AD18" s="231" t="s">
        <v>119</v>
      </c>
      <c r="AE18" s="232"/>
      <c r="AF18" s="211" t="str">
        <f>IF(U7="ベア加算","",IF(OR(B18="新加算Ⅰ",B18="新加算Ⅱ",B18="新加算Ⅲ",B18="新加算Ⅳ"),"○",""))</f>
        <v/>
      </c>
      <c r="AG18" s="21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1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11" t="str">
        <f>IF(OR(B18="新加算Ⅰ",B18="新加算Ⅱ",B18="新加算Ⅲ",B18="新加算Ⅴ(１)",B18="新加算Ⅴ(３)",B18="新加算Ⅴ(８)"),"○","")</f>
        <v/>
      </c>
      <c r="AJ18" s="21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11" t="str">
        <f>IF(OR(B18="新加算Ⅰ",B18="新加算Ⅴ(１)",B18="新加算Ⅴ(２)",B18="新加算Ⅴ(５)",B18="新加算Ⅴ(７)",B18="新加算Ⅴ(10)"),"○","")</f>
        <v/>
      </c>
      <c r="AL18" s="21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214"/>
      <c r="AR18" s="214"/>
      <c r="AS18" s="214"/>
      <c r="AT18" s="214"/>
      <c r="AU18" s="214"/>
      <c r="AV18" s="214"/>
      <c r="AW18" s="214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183" t="str">
        <f>IFERROR(VLOOKUP(B7,【参考】数式用!$A$5:$AB$27,MATCH(B18,【参考】数式用!$B$4:$AB$4,0)+1,FALSE),"")</f>
        <v/>
      </c>
      <c r="C19" s="184"/>
      <c r="D19" s="184"/>
      <c r="E19" s="184"/>
      <c r="F19" s="184"/>
      <c r="G19" s="184"/>
      <c r="H19" s="185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231"/>
      <c r="AE19" s="232"/>
      <c r="AF19" s="213"/>
      <c r="AG19" s="213"/>
      <c r="AH19" s="213"/>
      <c r="AI19" s="213"/>
      <c r="AJ19" s="213"/>
      <c r="AK19" s="213"/>
      <c r="AL19" s="21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2"/>
      <c r="AD20" s="231"/>
      <c r="AE20" s="232"/>
      <c r="AF20" s="212"/>
      <c r="AG20" s="212"/>
      <c r="AH20" s="212"/>
      <c r="AI20" s="212"/>
      <c r="AJ20" s="212"/>
      <c r="AK20" s="212"/>
      <c r="AL20" s="212"/>
      <c r="AM20" s="141"/>
      <c r="AN20" s="4"/>
      <c r="AO20" s="139"/>
      <c r="AP20" s="146"/>
      <c r="AQ20" s="214" t="s">
        <v>113</v>
      </c>
      <c r="AR20" s="214"/>
      <c r="AS20" s="214"/>
      <c r="AT20" s="214"/>
      <c r="AU20" s="214"/>
      <c r="AV20" s="214"/>
      <c r="AW20" s="214"/>
      <c r="AX20" s="224" t="str">
        <f>IFERROR(VLOOKUP(B7,【参考】数式用!AF5:AG27,2,0),"")</f>
        <v/>
      </c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14"/>
      <c r="AR21" s="214"/>
      <c r="AS21" s="214"/>
      <c r="AT21" s="214"/>
      <c r="AU21" s="214"/>
      <c r="AV21" s="214"/>
      <c r="AW21" s="21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/>
      </c>
      <c r="C23" s="166"/>
      <c r="D23" s="166"/>
      <c r="E23" s="166"/>
      <c r="F23" s="166"/>
      <c r="G23" s="166"/>
      <c r="H23" s="167"/>
      <c r="I23" s="189" t="str">
        <f>IFERROR(VLOOKUP(B28,【参考】数式用2!E6:L23,8,FALSE),"")</f>
        <v/>
      </c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90"/>
      <c r="AD23" s="231" t="s">
        <v>119</v>
      </c>
      <c r="AE23" s="232"/>
      <c r="AF23" s="211" t="str">
        <f>IF(U7="ベア加算","",IF(OR(B23="新加算Ⅰ",B23="新加算Ⅱ",B23="新加算Ⅲ",B23="新加算Ⅳ"),"○",""))</f>
        <v/>
      </c>
      <c r="AG23" s="21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1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11" t="str">
        <f>IF(OR(B23="新加算Ⅰ",B23="新加算Ⅱ",B23="新加算Ⅲ",B23="新加算Ⅴ(１)",B23="新加算Ⅴ(３)",B23="新加算Ⅴ(８)"),"○","")</f>
        <v/>
      </c>
      <c r="AJ23" s="21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11" t="str">
        <f>IF(OR(B23="新加算Ⅰ",B23="新加算Ⅴ(１)",B23="新加算Ⅴ(２)",B23="新加算Ⅴ(５)",B23="新加算Ⅴ(７)",B23="新加算Ⅴ(10)"),"○","")</f>
        <v/>
      </c>
      <c r="AL23" s="21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214" t="s">
        <v>94</v>
      </c>
      <c r="AR23" s="214"/>
      <c r="AS23" s="214"/>
      <c r="AT23" s="214"/>
      <c r="AU23" s="214"/>
      <c r="AV23" s="214"/>
      <c r="AW23" s="214"/>
      <c r="AX23" s="224" t="s">
        <v>59</v>
      </c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</row>
    <row r="24" spans="2:80" ht="24.75" customHeight="1" thickBot="1">
      <c r="B24" s="228" t="str">
        <f>IFERROR(VLOOKUP(B7,【参考】数式用!$A$5:$AB$27,MATCH(B23,【参考】数式用!$B$4:$AB$4,0)+1,FALSE),"")</f>
        <v/>
      </c>
      <c r="C24" s="229"/>
      <c r="D24" s="229"/>
      <c r="E24" s="229"/>
      <c r="F24" s="229"/>
      <c r="G24" s="229"/>
      <c r="H24" s="230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231"/>
      <c r="AE24" s="232"/>
      <c r="AF24" s="212"/>
      <c r="AG24" s="212"/>
      <c r="AH24" s="212"/>
      <c r="AI24" s="212"/>
      <c r="AJ24" s="212"/>
      <c r="AK24" s="212"/>
      <c r="AL24" s="212"/>
      <c r="AM24" s="141"/>
      <c r="AN24" s="4"/>
      <c r="AO24" s="139"/>
      <c r="AQ24" s="214"/>
      <c r="AR24" s="214"/>
      <c r="AS24" s="214"/>
      <c r="AT24" s="214"/>
      <c r="AU24" s="214"/>
      <c r="AV24" s="214"/>
      <c r="AW24" s="21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/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201" t="s">
        <v>188</v>
      </c>
      <c r="AR3" s="202"/>
      <c r="AS3" s="202"/>
      <c r="AT3" s="202"/>
      <c r="AU3" s="202"/>
      <c r="AV3" s="202"/>
      <c r="AW3" s="203"/>
      <c r="AX3" s="195" t="s">
        <v>187</v>
      </c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7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4"/>
      <c r="AR4" s="205"/>
      <c r="AS4" s="205"/>
      <c r="AT4" s="205"/>
      <c r="AU4" s="205"/>
      <c r="AV4" s="205"/>
      <c r="AW4" s="206"/>
      <c r="AX4" s="198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200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201" t="s">
        <v>114</v>
      </c>
      <c r="AR6" s="202"/>
      <c r="AS6" s="202"/>
      <c r="AT6" s="202"/>
      <c r="AU6" s="202"/>
      <c r="AV6" s="202"/>
      <c r="AW6" s="203"/>
      <c r="AX6" s="195" t="s">
        <v>6</v>
      </c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7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21</v>
      </c>
      <c r="L7" s="233"/>
      <c r="M7" s="233"/>
      <c r="N7" s="233"/>
      <c r="O7" s="234"/>
      <c r="P7" s="237" t="s">
        <v>2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8"/>
      <c r="AR7" s="219"/>
      <c r="AS7" s="219"/>
      <c r="AT7" s="219"/>
      <c r="AU7" s="219"/>
      <c r="AV7" s="219"/>
      <c r="AW7" s="220"/>
      <c r="AX7" s="216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217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204"/>
      <c r="AR8" s="205"/>
      <c r="AS8" s="205"/>
      <c r="AT8" s="205"/>
      <c r="AU8" s="205"/>
      <c r="AV8" s="205"/>
      <c r="AW8" s="206"/>
      <c r="AX8" s="198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200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7">
        <f>IFERROR(VLOOKUP(B7,【参考】数式用!$A$5:$J$27,MATCH(K7,【参考】数式用!$B$4:$J$4,0)+1,0),"")</f>
        <v>0.1</v>
      </c>
      <c r="L9" s="208"/>
      <c r="M9" s="208"/>
      <c r="N9" s="208"/>
      <c r="O9" s="209"/>
      <c r="P9" s="207">
        <f>IFERROR(VLOOKUP(B7,【参考】数式用!$A$5:$J$27,MATCH(P7,【参考】数式用!$B$4:$J$4,0)+1,0),"")</f>
        <v>4.2000000000000003E-2</v>
      </c>
      <c r="Q9" s="208"/>
      <c r="R9" s="208"/>
      <c r="S9" s="208"/>
      <c r="T9" s="209"/>
      <c r="U9" s="210">
        <f>IFERROR(VLOOKUP(B7,【参考】数式用!$A$5:$J$27,MATCH(U7,【参考】数式用!$B$4:$J$4,0)+1,0),"")</f>
        <v>0</v>
      </c>
      <c r="V9" s="208"/>
      <c r="W9" s="208"/>
      <c r="X9" s="208"/>
      <c r="Y9" s="209"/>
      <c r="Z9" s="221">
        <f>SUM(K9,P9,U9)</f>
        <v>0.14200000000000002</v>
      </c>
      <c r="AA9" s="222"/>
      <c r="AB9" s="222"/>
      <c r="AC9" s="223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201" t="s">
        <v>115</v>
      </c>
      <c r="AR10" s="202"/>
      <c r="AS10" s="202"/>
      <c r="AT10" s="202"/>
      <c r="AU10" s="202"/>
      <c r="AV10" s="202"/>
      <c r="AW10" s="203"/>
      <c r="AX10" s="195" t="s">
        <v>92</v>
      </c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7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204"/>
      <c r="AR11" s="205"/>
      <c r="AS11" s="205"/>
      <c r="AT11" s="205"/>
      <c r="AU11" s="205"/>
      <c r="AV11" s="205"/>
      <c r="AW11" s="206"/>
      <c r="AX11" s="198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200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5" t="str">
        <f>IFERROR(IF(VLOOKUP(B28,【参考】数式用2!E6:L23,3,FALSE)="","",VLOOKUP(B28,【参考】数式用2!E6:L23,3,FALSE)),"")</f>
        <v>新加算Ⅱ</v>
      </c>
      <c r="C13" s="226"/>
      <c r="D13" s="226"/>
      <c r="E13" s="226"/>
      <c r="F13" s="226"/>
      <c r="G13" s="226"/>
      <c r="H13" s="227"/>
      <c r="I13" s="18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90"/>
      <c r="AD13" s="231" t="s">
        <v>119</v>
      </c>
      <c r="AE13" s="232"/>
      <c r="AF13" s="211" t="str">
        <f>IF(U7="ベア加算","",IF(OR(B13="新加算Ⅰ",B13="新加算Ⅱ",B13="新加算Ⅲ",B13="新加算Ⅳ"),"○",""))</f>
        <v>○</v>
      </c>
      <c r="AG13" s="21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1" t="str">
        <f>IF(OR(B13="新加算Ⅰ",B13="新加算Ⅱ",B13="新加算Ⅲ",B13="新加算Ⅴ(１)",B13="新加算Ⅴ(３)",B13="新加算Ⅴ(８)"),"○","")</f>
        <v>○</v>
      </c>
      <c r="AJ13" s="21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1" t="str">
        <f>IF(OR(B13="新加算Ⅰ",B13="新加算Ⅴ(１)",B13="新加算Ⅴ(２)",B13="新加算Ⅴ(５)",B13="新加算Ⅴ(７)",B13="新加算Ⅴ(10)"),"○","")</f>
        <v/>
      </c>
      <c r="AL13" s="21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14" t="s">
        <v>116</v>
      </c>
      <c r="AR13" s="214"/>
      <c r="AS13" s="214"/>
      <c r="AT13" s="214"/>
      <c r="AU13" s="214"/>
      <c r="AV13" s="214"/>
      <c r="AW13" s="214"/>
      <c r="AX13" s="224" t="s">
        <v>93</v>
      </c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</row>
    <row r="14" spans="2:90" ht="24.75" customHeight="1" thickBot="1">
      <c r="B14" s="228">
        <f>IFERROR(VLOOKUP(B7,【参考】数式用!$A$5:$AB$27,MATCH(B13,【参考】数式用!$B$4:$AB$4,0)+1,FALSE),"")</f>
        <v>0.224</v>
      </c>
      <c r="C14" s="229"/>
      <c r="D14" s="229"/>
      <c r="E14" s="229"/>
      <c r="F14" s="229"/>
      <c r="G14" s="229"/>
      <c r="H14" s="23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2"/>
      <c r="AD14" s="231"/>
      <c r="AE14" s="232"/>
      <c r="AF14" s="212"/>
      <c r="AG14" s="212"/>
      <c r="AH14" s="212"/>
      <c r="AI14" s="212"/>
      <c r="AJ14" s="212"/>
      <c r="AK14" s="212"/>
      <c r="AL14" s="212"/>
      <c r="AM14" s="141"/>
      <c r="AN14" s="4"/>
      <c r="AO14" s="139"/>
      <c r="AQ14" s="214"/>
      <c r="AR14" s="214"/>
      <c r="AS14" s="214"/>
      <c r="AT14" s="214"/>
      <c r="AU14" s="214"/>
      <c r="AV14" s="214"/>
      <c r="AW14" s="21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14" t="s">
        <v>112</v>
      </c>
      <c r="AR16" s="214"/>
      <c r="AS16" s="214"/>
      <c r="AT16" s="214"/>
      <c r="AU16" s="214"/>
      <c r="AV16" s="214"/>
      <c r="AW16" s="214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14"/>
      <c r="AR17" s="214"/>
      <c r="AS17" s="214"/>
      <c r="AT17" s="214"/>
      <c r="AU17" s="214"/>
      <c r="AV17" s="214"/>
      <c r="AW17" s="214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165" t="str">
        <f>IFERROR(IF(VLOOKUP(B28,【参考】数式用2!E6:L23,5,FALSE)="","",VLOOKUP(B28,【参考】数式用2!E6:L23,5,FALSE)),"")</f>
        <v>新加算Ⅴ(３)</v>
      </c>
      <c r="C18" s="166"/>
      <c r="D18" s="166"/>
      <c r="E18" s="166"/>
      <c r="F18" s="166"/>
      <c r="G18" s="166"/>
      <c r="H18" s="167"/>
      <c r="I18" s="18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90"/>
      <c r="AD18" s="231" t="s">
        <v>119</v>
      </c>
      <c r="AE18" s="232"/>
      <c r="AF18" s="211" t="str">
        <f>IF(U7="ベア加算","",IF(OR(B18="新加算Ⅰ",B18="新加算Ⅱ",B18="新加算Ⅲ",B18="新加算Ⅳ"),"○",""))</f>
        <v/>
      </c>
      <c r="AG18" s="21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1" t="str">
        <f>IF(OR(B18="新加算Ⅰ",B18="新加算Ⅱ",B18="新加算Ⅲ",B18="新加算Ⅴ(１)",B18="新加算Ⅴ(３)",B18="新加算Ⅴ(８)"),"○","")</f>
        <v>○</v>
      </c>
      <c r="AJ18" s="21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11" t="str">
        <f>IF(OR(B18="新加算Ⅰ",B18="新加算Ⅴ(１)",B18="新加算Ⅴ(２)",B18="新加算Ⅴ(５)",B18="新加算Ⅴ(７)",B18="新加算Ⅴ(10)"),"○","")</f>
        <v/>
      </c>
      <c r="AL18" s="21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214"/>
      <c r="AR18" s="214"/>
      <c r="AS18" s="214"/>
      <c r="AT18" s="214"/>
      <c r="AU18" s="214"/>
      <c r="AV18" s="214"/>
      <c r="AW18" s="214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183">
        <f>IFERROR(VLOOKUP(B7,【参考】数式用!$A$5:$AB$27,MATCH(B18,【参考】数式用!$B$4:$AB$4,0)+1,FALSE),"")</f>
        <v>0.2</v>
      </c>
      <c r="C19" s="184"/>
      <c r="D19" s="184"/>
      <c r="E19" s="184"/>
      <c r="F19" s="184"/>
      <c r="G19" s="184"/>
      <c r="H19" s="185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231"/>
      <c r="AE19" s="232"/>
      <c r="AF19" s="213"/>
      <c r="AG19" s="213"/>
      <c r="AH19" s="213"/>
      <c r="AI19" s="213"/>
      <c r="AJ19" s="213"/>
      <c r="AK19" s="213"/>
      <c r="AL19" s="21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2"/>
      <c r="AD20" s="231"/>
      <c r="AE20" s="232"/>
      <c r="AF20" s="212"/>
      <c r="AG20" s="212"/>
      <c r="AH20" s="212"/>
      <c r="AI20" s="212"/>
      <c r="AJ20" s="212"/>
      <c r="AK20" s="212"/>
      <c r="AL20" s="212"/>
      <c r="AM20" s="141"/>
      <c r="AN20" s="4"/>
      <c r="AO20" s="139"/>
      <c r="AP20" s="146"/>
      <c r="AQ20" s="214" t="s">
        <v>113</v>
      </c>
      <c r="AR20" s="214"/>
      <c r="AS20" s="214"/>
      <c r="AT20" s="214"/>
      <c r="AU20" s="214"/>
      <c r="AV20" s="214"/>
      <c r="AW20" s="214"/>
      <c r="AX20" s="224" t="str">
        <f>IFERROR(VLOOKUP(B7,【参考】数式用!AF5:AG27,2,0),"")</f>
        <v>　特定事業所加算ⅠまたはⅡを算定する。</v>
      </c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14"/>
      <c r="AR21" s="214"/>
      <c r="AS21" s="214"/>
      <c r="AT21" s="214"/>
      <c r="AU21" s="214"/>
      <c r="AV21" s="214"/>
      <c r="AW21" s="21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新加算Ⅴ(６)</v>
      </c>
      <c r="C23" s="166"/>
      <c r="D23" s="166"/>
      <c r="E23" s="166"/>
      <c r="F23" s="166"/>
      <c r="G23" s="166"/>
      <c r="H23" s="167"/>
      <c r="I23" s="18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90"/>
      <c r="AD23" s="231" t="s">
        <v>119</v>
      </c>
      <c r="AE23" s="232"/>
      <c r="AF23" s="211" t="str">
        <f>IF(U7="ベア加算","",IF(OR(B23="新加算Ⅰ",B23="新加算Ⅱ",B23="新加算Ⅲ",B23="新加算Ⅳ"),"○",""))</f>
        <v/>
      </c>
      <c r="AG23" s="21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1" t="str">
        <f>IF(OR(B23="新加算Ⅰ",B23="新加算Ⅱ",B23="新加算Ⅲ",B23="新加算Ⅴ(１)",B23="新加算Ⅴ(３)",B23="新加算Ⅴ(８)"),"○","")</f>
        <v/>
      </c>
      <c r="AJ23" s="21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11" t="str">
        <f>IF(OR(B23="新加算Ⅰ",B23="新加算Ⅴ(１)",B23="新加算Ⅴ(２)",B23="新加算Ⅴ(５)",B23="新加算Ⅴ(７)",B23="新加算Ⅴ(10)"),"○","")</f>
        <v/>
      </c>
      <c r="AL23" s="21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214" t="s">
        <v>94</v>
      </c>
      <c r="AR23" s="214"/>
      <c r="AS23" s="214"/>
      <c r="AT23" s="214"/>
      <c r="AU23" s="214"/>
      <c r="AV23" s="214"/>
      <c r="AW23" s="214"/>
      <c r="AX23" s="224" t="s">
        <v>59</v>
      </c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</row>
    <row r="24" spans="2:80" ht="24.75" customHeight="1" thickBot="1">
      <c r="B24" s="228">
        <f>IFERROR(VLOOKUP(B7,【参考】数式用!$A$5:$AB$27,MATCH(B23,【参考】数式用!$B$4:$AB$4,0)+1,FALSE),"")</f>
        <v>0.16300000000000001</v>
      </c>
      <c r="C24" s="229"/>
      <c r="D24" s="229"/>
      <c r="E24" s="229"/>
      <c r="F24" s="229"/>
      <c r="G24" s="229"/>
      <c r="H24" s="230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231"/>
      <c r="AE24" s="232"/>
      <c r="AF24" s="212"/>
      <c r="AG24" s="212"/>
      <c r="AH24" s="212"/>
      <c r="AI24" s="212"/>
      <c r="AJ24" s="212"/>
      <c r="AK24" s="212"/>
      <c r="AL24" s="212"/>
      <c r="AM24" s="141"/>
      <c r="AN24" s="4"/>
      <c r="AO24" s="139"/>
      <c r="AQ24" s="214"/>
      <c r="AR24" s="214"/>
      <c r="AS24" s="214"/>
      <c r="AT24" s="214"/>
      <c r="AU24" s="214"/>
      <c r="AV24" s="214"/>
      <c r="AW24" s="21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処遇加算Ⅱ特定加算Ⅱベア加算なし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5" t="s">
        <v>9</v>
      </c>
      <c r="B2" s="278" t="s">
        <v>10</v>
      </c>
      <c r="C2" s="279"/>
      <c r="D2" s="279"/>
      <c r="E2" s="280"/>
      <c r="F2" s="281" t="s">
        <v>11</v>
      </c>
      <c r="G2" s="282"/>
      <c r="H2" s="283"/>
      <c r="I2" s="275" t="s">
        <v>12</v>
      </c>
      <c r="J2" s="284"/>
      <c r="K2" s="286" t="s">
        <v>13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72" t="s">
        <v>14</v>
      </c>
      <c r="AD2" s="12"/>
      <c r="AF2" s="266" t="s">
        <v>51</v>
      </c>
      <c r="AG2" s="269" t="s">
        <v>15</v>
      </c>
      <c r="AJ2" s="254" t="s">
        <v>185</v>
      </c>
      <c r="AK2" s="257" t="s">
        <v>186</v>
      </c>
      <c r="AL2" s="258"/>
      <c r="AM2" s="259"/>
    </row>
    <row r="3" spans="1:39" ht="26.25" customHeight="1" thickBot="1">
      <c r="A3" s="276"/>
      <c r="B3" s="289" t="s">
        <v>18</v>
      </c>
      <c r="C3" s="290"/>
      <c r="D3" s="290"/>
      <c r="E3" s="291"/>
      <c r="F3" s="289" t="s">
        <v>19</v>
      </c>
      <c r="G3" s="290"/>
      <c r="H3" s="291"/>
      <c r="I3" s="277"/>
      <c r="J3" s="285"/>
      <c r="K3" s="292" t="s">
        <v>20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73"/>
      <c r="AD3" s="12"/>
      <c r="AF3" s="267"/>
      <c r="AG3" s="270"/>
      <c r="AJ3" s="255"/>
      <c r="AK3" s="260"/>
      <c r="AL3" s="261"/>
      <c r="AM3" s="262"/>
    </row>
    <row r="4" spans="1:39" ht="19.5" customHeight="1" thickBot="1">
      <c r="A4" s="277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74"/>
      <c r="AD4" s="12"/>
      <c r="AF4" s="268"/>
      <c r="AG4" s="271"/>
      <c r="AJ4" s="256"/>
      <c r="AK4" s="263"/>
      <c r="AL4" s="264"/>
      <c r="AM4" s="26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6" t="s">
        <v>10</v>
      </c>
      <c r="C3" s="295" t="s">
        <v>11</v>
      </c>
      <c r="D3" s="295" t="s">
        <v>12</v>
      </c>
      <c r="E3" s="295" t="s">
        <v>17</v>
      </c>
      <c r="F3" s="297" t="s">
        <v>91</v>
      </c>
      <c r="G3" s="295" t="s">
        <v>97</v>
      </c>
      <c r="H3" s="295"/>
      <c r="I3" s="295" t="s">
        <v>98</v>
      </c>
      <c r="J3" s="295"/>
      <c r="K3" s="295" t="s">
        <v>99</v>
      </c>
      <c r="L3" s="295"/>
      <c r="M3" s="300" t="s">
        <v>75</v>
      </c>
      <c r="N3" s="300" t="s">
        <v>76</v>
      </c>
      <c r="O3" s="300" t="s">
        <v>77</v>
      </c>
      <c r="P3" s="300" t="s">
        <v>78</v>
      </c>
      <c r="Q3" s="300" t="s">
        <v>79</v>
      </c>
      <c r="R3" s="300" t="s">
        <v>80</v>
      </c>
      <c r="S3" s="300" t="s">
        <v>81</v>
      </c>
    </row>
    <row r="4" spans="2:19">
      <c r="B4" s="296"/>
      <c r="C4" s="295"/>
      <c r="D4" s="295"/>
      <c r="E4" s="295"/>
      <c r="F4" s="298"/>
      <c r="G4" s="295"/>
      <c r="H4" s="295"/>
      <c r="I4" s="295"/>
      <c r="J4" s="295"/>
      <c r="K4" s="295"/>
      <c r="L4" s="295"/>
      <c r="M4" s="300"/>
      <c r="N4" s="300"/>
      <c r="O4" s="300"/>
      <c r="P4" s="300"/>
      <c r="Q4" s="300"/>
      <c r="R4" s="300"/>
      <c r="S4" s="300"/>
    </row>
    <row r="5" spans="2:19">
      <c r="B5" s="296"/>
      <c r="C5" s="295"/>
      <c r="D5" s="295"/>
      <c r="E5" s="295"/>
      <c r="F5" s="299"/>
      <c r="G5" s="295"/>
      <c r="H5" s="295"/>
      <c r="I5" s="295"/>
      <c r="J5" s="295"/>
      <c r="K5" s="295"/>
      <c r="L5" s="295"/>
      <c r="M5" s="300"/>
      <c r="N5" s="300"/>
      <c r="O5" s="300"/>
      <c r="P5" s="300"/>
      <c r="Q5" s="300"/>
      <c r="R5" s="300"/>
      <c r="S5" s="300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問山　直子</cp:lastModifiedBy>
  <cp:lastPrinted>2024-03-22T04:12:53Z</cp:lastPrinted>
  <dcterms:created xsi:type="dcterms:W3CDTF">2015-06-05T18:19:34Z</dcterms:created>
  <dcterms:modified xsi:type="dcterms:W3CDTF">2024-03-22T04:13:03Z</dcterms:modified>
</cp:coreProperties>
</file>