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20" windowHeight="3795" tabRatio="833" activeTab="0"/>
  </bookViews>
  <sheets>
    <sheet name="入力シート" sheetId="1" r:id="rId1"/>
    <sheet name="入札日程" sheetId="2" r:id="rId2"/>
    <sheet name="参加申請時→" sheetId="3" r:id="rId3"/>
    <sheet name="入札参加申請書" sheetId="4" r:id="rId4"/>
    <sheet name="技術資料提出書（第1号様式）" sheetId="5" r:id="rId5"/>
    <sheet name="申請様式2-1～3" sheetId="6" r:id="rId6"/>
    <sheet name="加算点設定の詳細" sheetId="7" r:id="rId7"/>
    <sheet name="落札方式の内容" sheetId="8" r:id="rId8"/>
    <sheet name="落札候補者用→" sheetId="9" r:id="rId9"/>
    <sheet name="入札参加資格確認申請書" sheetId="10" r:id="rId10"/>
    <sheet name="別紙2-1" sheetId="11" r:id="rId11"/>
    <sheet name="別紙2-2" sheetId="12" r:id="rId12"/>
    <sheet name="別紙2-3" sheetId="13" r:id="rId13"/>
    <sheet name="別紙３" sheetId="14" r:id="rId14"/>
    <sheet name="技術資料確認書（第2号様式）" sheetId="15" r:id="rId15"/>
  </sheets>
  <definedNames>
    <definedName name="_xlnm.Print_Area" localSheetId="6">'加算点設定の詳細'!$A$1:$G$60</definedName>
    <definedName name="_xlnm.Print_Area" localSheetId="14">'技術資料確認書（第2号様式）'!$A$2:$N$35</definedName>
    <definedName name="_xlnm.Print_Area" localSheetId="4">'技術資料提出書（第1号様式）'!$A$2:$N$35</definedName>
    <definedName name="_xlnm.Print_Area" localSheetId="5">'申請様式2-1～3'!$A$1:$K$103</definedName>
    <definedName name="_xlnm.Print_Area" localSheetId="9">'入札参加資格確認申請書'!$A$2:$N$40</definedName>
    <definedName name="_xlnm.Print_Area" localSheetId="3">'入札参加申請書'!$A$2:$N$38</definedName>
    <definedName name="_xlnm.Print_Area" localSheetId="1">'入札日程'!$A$1:$E$17</definedName>
    <definedName name="_xlnm.Print_Area" localSheetId="13">'別紙３'!$A$1:$D$31</definedName>
    <definedName name="_xlnm.Print_Area" localSheetId="7">'落札方式の内容'!$A$1:$Q$76</definedName>
  </definedNames>
  <calcPr fullCalcOnLoad="1"/>
</workbook>
</file>

<file path=xl/comments1.xml><?xml version="1.0" encoding="utf-8"?>
<comments xmlns="http://schemas.openxmlformats.org/spreadsheetml/2006/main">
  <authors>
    <author>西森　純</author>
  </authors>
  <commentList>
    <comment ref="D27" authorId="0">
      <text>
        <r>
          <rPr>
            <b/>
            <sz val="11"/>
            <rFont val="ＭＳ Ｐゴシック"/>
            <family val="3"/>
          </rPr>
          <t>←予定価格以上あること</t>
        </r>
        <r>
          <rPr>
            <sz val="9"/>
            <rFont val="ＭＳ Ｐゴシック"/>
            <family val="3"/>
          </rPr>
          <t xml:space="preserve">
</t>
        </r>
      </text>
    </comment>
  </commentList>
</comments>
</file>

<file path=xl/sharedStrings.xml><?xml version="1.0" encoding="utf-8"?>
<sst xmlns="http://schemas.openxmlformats.org/spreadsheetml/2006/main" count="752" uniqueCount="501">
  <si>
    <t>◎Ａ</t>
  </si>
  <si>
    <t>○Ｂ</t>
  </si>
  <si>
    <t xml:space="preserve">          </t>
  </si>
  <si>
    <t xml:space="preserve">                     </t>
  </si>
  <si>
    <t>　　　　　　　　　　　　　　</t>
  </si>
  <si>
    <t>　　　　　　　　　　　　　　　</t>
  </si>
  <si>
    <t xml:space="preserve">                                                                                    </t>
  </si>
  <si>
    <t xml:space="preserve">        　　　　　　　　　</t>
  </si>
  <si>
    <t>②落札者の決定方法</t>
  </si>
  <si>
    <t>入札者</t>
  </si>
  <si>
    <t>標準点</t>
  </si>
  <si>
    <t>①</t>
  </si>
  <si>
    <t>加算点②</t>
  </si>
  <si>
    <t>点数合計</t>
  </si>
  <si>
    <t xml:space="preserve">①＋② = </t>
  </si>
  <si>
    <t xml:space="preserve">  ③</t>
  </si>
  <si>
    <t>入札金額</t>
  </si>
  <si>
    <t>評価順位</t>
  </si>
  <si>
    <t>施工</t>
  </si>
  <si>
    <t>能力</t>
  </si>
  <si>
    <t>企業</t>
  </si>
  <si>
    <t>④</t>
  </si>
  <si>
    <t>③／④×100万</t>
  </si>
  <si>
    <t>ア</t>
  </si>
  <si>
    <t>イ</t>
  </si>
  <si>
    <t>ウ</t>
  </si>
  <si>
    <t>エ</t>
  </si>
  <si>
    <t>オ</t>
  </si>
  <si>
    <t>総合評価落札方式の仕組み</t>
  </si>
  <si>
    <t>予定価格</t>
  </si>
  <si>
    <t>１.</t>
  </si>
  <si>
    <t>入札価格</t>
  </si>
  <si>
    <t>技術者</t>
  </si>
  <si>
    <t>地域</t>
  </si>
  <si>
    <t>要件</t>
  </si>
  <si>
    <t>計</t>
  </si>
  <si>
    <t>カ</t>
  </si>
  <si>
    <t>キ</t>
  </si>
  <si>
    <t>Ａ：</t>
  </si>
  <si>
    <t>Ｂ：</t>
  </si>
  <si>
    <t>Ｃ：</t>
  </si>
  <si>
    <t xml:space="preserve">                                </t>
  </si>
  <si>
    <t xml:space="preserve">非落札者（予定価格を超過）×   </t>
  </si>
  <si>
    <t>Ｄ：</t>
  </si>
  <si>
    <t xml:space="preserve">                               </t>
  </si>
  <si>
    <t>非落札者（基準評価値を下回る）×</t>
  </si>
  <si>
    <t>　　　</t>
  </si>
  <si>
    <t>以下の条件を満たすこと。</t>
  </si>
  <si>
    <t>　　</t>
  </si>
  <si>
    <t>ａ．</t>
  </si>
  <si>
    <t>ｂ．</t>
  </si>
  <si>
    <t>※</t>
  </si>
  <si>
    <t>標準点</t>
  </si>
  <si>
    <t>評価値　=</t>
  </si>
  <si>
    <t xml:space="preserve"> 　標準点＝100点</t>
  </si>
  <si>
    <t>標準点+加算点</t>
  </si>
  <si>
    <t>×</t>
  </si>
  <si>
    <t>２．</t>
  </si>
  <si>
    <t>施工能力に関する事項</t>
  </si>
  <si>
    <t>（ア）</t>
  </si>
  <si>
    <t>企業能力に関する事項</t>
  </si>
  <si>
    <t>（イ）</t>
  </si>
  <si>
    <t>配置予定技術者の能力に関する事項</t>
  </si>
  <si>
    <t>（ウ）</t>
  </si>
  <si>
    <t>地域要件に関する事項</t>
  </si>
  <si>
    <t>（エ）</t>
  </si>
  <si>
    <t>標準点及び加算点</t>
  </si>
  <si>
    <t>３．</t>
  </si>
  <si>
    <t>標準点：</t>
  </si>
  <si>
    <t>入札参加者に、標準点１００点を付与する。</t>
  </si>
  <si>
    <t>加算点：</t>
  </si>
  <si>
    <t>②</t>
  </si>
  <si>
    <t>評価基準に応じて付与する点数とする。</t>
  </si>
  <si>
    <r>
      <t>４</t>
    </r>
    <r>
      <rPr>
        <sz val="11"/>
        <rFont val="ＭＳ Ｐゴシック"/>
        <family val="3"/>
      </rPr>
      <t>．</t>
    </r>
  </si>
  <si>
    <t>加算点の付与</t>
  </si>
  <si>
    <t>評価値→</t>
  </si>
  <si>
    <t>←基準評価値</t>
  </si>
  <si>
    <t>入札価格≦予定価格</t>
  </si>
  <si>
    <t>評価値≧基準評価値</t>
  </si>
  <si>
    <t>落札条件を満たす者が２者以上いる場合は、評価値の最大の者を落札者とする。</t>
  </si>
  <si>
    <t>さらに、その評価値も同じ場合には、くじ引きにより落札者を決定する。</t>
  </si>
  <si>
    <t>落札者◎</t>
  </si>
  <si>
    <t>非落札者（基準評価値を上回るが評価値(グラフの傾き)がＡより低い）○</t>
  </si>
  <si>
    <t>①総合評価落札方式の仕組みを以下に示す。</t>
  </si>
  <si>
    <t>評価項目</t>
  </si>
  <si>
    <t>加算点　：</t>
  </si>
  <si>
    <t>方　 式　：</t>
  </si>
  <si>
    <t>特別簡易型</t>
  </si>
  <si>
    <t>施工能力</t>
  </si>
  <si>
    <t>企業能力</t>
  </si>
  <si>
    <t>技術者能力</t>
  </si>
  <si>
    <t>地域要件</t>
  </si>
  <si>
    <t>環境配慮</t>
  </si>
  <si>
    <t>工事成績評定点</t>
  </si>
  <si>
    <t>ボランティア活動</t>
  </si>
  <si>
    <t>施 工 実 績</t>
  </si>
  <si>
    <t>施 工 経 験</t>
  </si>
  <si>
    <t>点</t>
  </si>
  <si>
    <r>
      <t>５</t>
    </r>
    <r>
      <rPr>
        <sz val="11"/>
        <rFont val="ＭＳ Ｐゴシック"/>
        <family val="3"/>
      </rPr>
      <t>．</t>
    </r>
  </si>
  <si>
    <t>落札者の決定</t>
  </si>
  <si>
    <t>　入札参加者に対する加算点付与の考え方は下表のとおりである。（加算点の設定の詳細は別紙による）</t>
  </si>
  <si>
    <t>　評価値及び落札者の決定（入札参加者が７者の例）</t>
  </si>
  <si>
    <t>基準評価値=</t>
  </si>
  <si>
    <t>×Ｃ</t>
  </si>
  <si>
    <r>
      <t>×</t>
    </r>
    <r>
      <rPr>
        <sz val="10"/>
        <rFont val="ＭＳ Ｐ明朝"/>
        <family val="1"/>
      </rPr>
      <t>Ｄ</t>
    </r>
  </si>
  <si>
    <t>（落札者）</t>
  </si>
  <si>
    <t>（落札）</t>
  </si>
  <si>
    <t>※評価値について端数が生じた場合は、小数点第６位四捨五入とする。</t>
  </si>
  <si>
    <t>＜加算点設定の詳細＞</t>
  </si>
  <si>
    <t>○施工能力</t>
  </si>
  <si>
    <t>評価内容</t>
  </si>
  <si>
    <t>評価基準</t>
  </si>
  <si>
    <t>評価点</t>
  </si>
  <si>
    <t>工程管理</t>
  </si>
  <si>
    <t>安全対策</t>
  </si>
  <si>
    <t>事故等の防止の喚起と客観的指標で安全対策の実施の可能性</t>
  </si>
  <si>
    <t>環境配慮</t>
  </si>
  <si>
    <t>ＩＳＯ認証取得の状況</t>
  </si>
  <si>
    <t>小計（満点）</t>
  </si>
  <si>
    <t>○企業能力</t>
  </si>
  <si>
    <t>工事成績評定点</t>
  </si>
  <si>
    <t>同種工事の実績あり</t>
  </si>
  <si>
    <t>類似工事の実績あり</t>
  </si>
  <si>
    <t>実績なし</t>
  </si>
  <si>
    <t>○配置予定技術者の能力</t>
  </si>
  <si>
    <t>保有資格</t>
  </si>
  <si>
    <t>主任(監理)技術者の保有する資格</t>
  </si>
  <si>
    <t>○地域要件</t>
  </si>
  <si>
    <t>災害協定参加等</t>
  </si>
  <si>
    <t>災害協定への参加や同等の活動実績の有無</t>
  </si>
  <si>
    <t>ボランティア活動</t>
  </si>
  <si>
    <t>合計（満点）</t>
  </si>
  <si>
    <t>総合評価落札方式（特別簡易型）の内容</t>
  </si>
  <si>
    <t>施工場所</t>
  </si>
  <si>
    <t>記　載　事　項</t>
  </si>
  <si>
    <t>評価項目</t>
  </si>
  <si>
    <t>安全対策、環境配慮により評価</t>
  </si>
  <si>
    <t>安全対策</t>
  </si>
  <si>
    <t>品質管理</t>
  </si>
  <si>
    <t>評価値</t>
  </si>
  <si>
    <t>入札日程</t>
  </si>
  <si>
    <t>手続等</t>
  </si>
  <si>
    <t>期間・期日</t>
  </si>
  <si>
    <t>方法・場所</t>
  </si>
  <si>
    <t>電子入札システムによる。</t>
  </si>
  <si>
    <t>入札結果の公表</t>
  </si>
  <si>
    <t>落札決定後速やかに</t>
  </si>
  <si>
    <t>　 ２）記載事項の基準日は申請期限日とする</t>
  </si>
  <si>
    <t>上記のいずれにも該当しない（実績なし）</t>
  </si>
  <si>
    <t>備　考（添付資料など）</t>
  </si>
  <si>
    <t>評　価　内　容</t>
  </si>
  <si>
    <t>評　価　項　目</t>
  </si>
  <si>
    <t>地　　域　　要　　件</t>
  </si>
  <si>
    <t>会 社 名</t>
  </si>
  <si>
    <t>※　資格認定証明書（資格者証）の写しを添付すること</t>
  </si>
  <si>
    <t>主任（監理）技術者の保有する資格</t>
  </si>
  <si>
    <t>（類似工事の定義）＝</t>
  </si>
  <si>
    <t>～</t>
  </si>
  <si>
    <t>（同種工事の定義）＝</t>
  </si>
  <si>
    <t>工期(最終)</t>
  </si>
  <si>
    <t>契約金額(最終税込)</t>
  </si>
  <si>
    <t>発注者名</t>
  </si>
  <si>
    <t>工事名(※)</t>
  </si>
  <si>
    <t>ＪＶの場合の出資比率(%)</t>
  </si>
  <si>
    <t>（代表的な１工事を以下に記載する。）(※)</t>
  </si>
  <si>
    <t>氏名（フリガナ）：</t>
  </si>
  <si>
    <t>　配置予定技術者（３）</t>
  </si>
  <si>
    <t>　配置予定技術者（２）</t>
  </si>
  <si>
    <t>　配置予定技術者（１）</t>
  </si>
  <si>
    <t>　点（発注者側にて記載）</t>
  </si>
  <si>
    <t>企　　業　　能　　力</t>
  </si>
  <si>
    <t>施　　工　　能　　力</t>
  </si>
  <si>
    <t>申請様式２－１</t>
  </si>
  <si>
    <t>大垣市総合評価落札方式　</t>
  </si>
  <si>
    <t>注）</t>
  </si>
  <si>
    <t>注）</t>
  </si>
  <si>
    <t>（※）</t>
  </si>
  <si>
    <t>この項目は、☑も含めて発注者側にて記載</t>
  </si>
  <si>
    <t xml:space="preserve"> 　標準点＋加算点＝120点</t>
  </si>
  <si>
    <t>　過去に労働安全衛生表彰歴なし</t>
  </si>
  <si>
    <t>災害協定参加等、ボランティア活動により評価</t>
  </si>
  <si>
    <t>20点</t>
  </si>
  <si>
    <t>開　　　　　　札</t>
  </si>
  <si>
    <t>入札書提出受付</t>
  </si>
  <si>
    <t>直近３ヵ年度の継続活動の有無</t>
  </si>
  <si>
    <t>大垣市との協定に参加あり又は直近５ヵ年度のうちで同等の活動実績あり（※）</t>
  </si>
  <si>
    <t>大垣市内で直近３ヵ年度の継続実績あり（※）</t>
  </si>
  <si>
    <t>大垣市内での実績あり（※）</t>
  </si>
  <si>
    <t>（対象となる工事の定義）＝</t>
  </si>
  <si>
    <t>同種工事
施工実績</t>
  </si>
  <si>
    <t>　ＩＳＯ９０００Ｓ、並びに１４００１認証取得済み</t>
  </si>
  <si>
    <t>　ＩＳＯ９０００Ｓ、又は１４００１認証取得済み</t>
  </si>
  <si>
    <t>　取得なし</t>
  </si>
  <si>
    <t>　同種工事の実績あり</t>
  </si>
  <si>
    <t>　類似工事の実績あり</t>
  </si>
  <si>
    <t>　実績なし</t>
  </si>
  <si>
    <t>　上記以外</t>
  </si>
  <si>
    <t>　大垣市内での実績あり</t>
  </si>
  <si>
    <t>上記以外（実績なし）</t>
  </si>
  <si>
    <t>同種工事　施工実績</t>
  </si>
  <si>
    <t>災害協定参加等</t>
  </si>
  <si>
    <t>　表彰歴あり</t>
  </si>
  <si>
    <t>　表彰歴なし</t>
  </si>
  <si>
    <t>表彰歴　あり</t>
  </si>
  <si>
    <t>表彰歴　なし</t>
  </si>
  <si>
    <t>配 置 予 定 技 術 者 の 能 力 （３名まで記載可）</t>
  </si>
  <si>
    <t>優良建設業者
表彰歴</t>
  </si>
  <si>
    <t>優良建設業者
表彰歴</t>
  </si>
  <si>
    <t>優良建設業者表彰</t>
  </si>
  <si>
    <t>工事成績評定点、同種工事施工実績、優良建設業者表彰により評価</t>
  </si>
  <si>
    <t>保 有 資 格</t>
  </si>
  <si>
    <t>優秀技術者表彰</t>
  </si>
  <si>
    <t>優秀技術者
表彰歴</t>
  </si>
  <si>
    <t>優秀技術者　　　　　　　　　　　表彰歴</t>
  </si>
  <si>
    <t>同種工事施工経験、保有資格、優秀技術者表彰により評価</t>
  </si>
  <si>
    <t>第２号様式（第７条関係）</t>
  </si>
  <si>
    <r>
      <t>１．建設業許可　　　　　　　　①許可業種　　　　　　　</t>
    </r>
    <r>
      <rPr>
        <sz val="12"/>
        <color indexed="8"/>
        <rFont val="ＭＳ 明朝"/>
        <family val="1"/>
      </rPr>
      <t>　　</t>
    </r>
    <r>
      <rPr>
        <u val="single"/>
        <sz val="12"/>
        <color indexed="8"/>
        <rFont val="ＭＳ 明朝"/>
        <family val="1"/>
      </rPr>
      <t>　　</t>
    </r>
    <r>
      <rPr>
        <sz val="12"/>
        <color indexed="8"/>
        <rFont val="ＭＳ 明朝"/>
        <family val="1"/>
      </rPr>
      <t>　　　　　</t>
    </r>
  </si>
  <si>
    <t>　　　　　　　　　　　　　　　②許可区分　　　　　　　　　　　</t>
  </si>
  <si>
    <r>
      <t>２．経営規模等評価結果通知書　①建設業の種類　　　　　</t>
    </r>
    <r>
      <rPr>
        <sz val="12"/>
        <color indexed="8"/>
        <rFont val="ＭＳ 明朝"/>
        <family val="1"/>
      </rPr>
      <t>　　　　　　</t>
    </r>
  </si>
  <si>
    <t>　　　　　　　　　　　　　　　　　　　　　　　　　　　　　　　　　　</t>
  </si>
  <si>
    <r>
      <t>　　　　　　　　　　　　　　　　　　　　　　　　　　　　　</t>
    </r>
    <r>
      <rPr>
        <u val="single"/>
        <sz val="12"/>
        <color indexed="8"/>
        <rFont val="ＭＳ 明朝"/>
        <family val="1"/>
      </rPr>
      <t>　　　　　　　　</t>
    </r>
  </si>
  <si>
    <t>点</t>
  </si>
  <si>
    <t>第１号様式（第５条関係）</t>
  </si>
  <si>
    <t>技術資料提出書</t>
  </si>
  <si>
    <t>　</t>
  </si>
  <si>
    <t>　　　　　　　　　　　　　</t>
  </si>
  <si>
    <t>※電子入札システムにより提出する場合は、代表者印を省略することができる。</t>
  </si>
  <si>
    <t>　　　　　　　　　　　　　　　　　　　　　　　</t>
  </si>
  <si>
    <t>（添付資料）</t>
  </si>
  <si>
    <t>技術資料確認書</t>
  </si>
  <si>
    <t>　１．申請様式（２－１から２－３まで）</t>
  </si>
  <si>
    <t>第２号様式（第６条関係）</t>
  </si>
  <si>
    <t>令和</t>
  </si>
  <si>
    <t>年</t>
  </si>
  <si>
    <t>月</t>
  </si>
  <si>
    <t>日</t>
  </si>
  <si>
    <t>千円</t>
  </si>
  <si>
    <t xml:space="preserve">
    </t>
  </si>
  <si>
    <t>　　２．については、最新の経営規模等評価結果通知書・総合評定値通知書の</t>
  </si>
  <si>
    <t>住　　　　所</t>
  </si>
  <si>
    <t>商号又は名称</t>
  </si>
  <si>
    <t>代表者氏名</t>
  </si>
  <si>
    <t>　２．申請様式（２－１から２－３まで）の申請内容を証明する添付資料</t>
  </si>
  <si>
    <t>技術資料等の提出</t>
  </si>
  <si>
    <t>技術資料等の確認</t>
  </si>
  <si>
    <t>事後審査型条件付き一般競争入札参加申請書</t>
  </si>
  <si>
    <t>事後審査型条件付き一般競争入札参加資格確認申請書</t>
  </si>
  <si>
    <t>１　配置予定技術者等の資格及び工事経験（別紙２）</t>
  </si>
  <si>
    <t>２　同種工事施工実績（別紙３）</t>
  </si>
  <si>
    <t>　上記工事に係る事後審査型条件付き一般競争入札について、次の関係書類を添えて
入札参加資格確認の申請をします。
　なお、この申請書及び添付書類の記載事項は、事実と相違ないことを誓約します。</t>
  </si>
  <si>
    <t>別紙２の１</t>
  </si>
  <si>
    <t>配置予定技術者等の資格及び工事経験</t>
  </si>
  <si>
    <t>工事名　　　　　　　　　　　　　　　　　　　　　　　　　　　　　　</t>
  </si>
  <si>
    <t>商号又は名称　　　　　　　　　　　　　　　</t>
  </si>
  <si>
    <t>項　　目</t>
  </si>
  <si>
    <t>現　場　代　理　人</t>
  </si>
  <si>
    <t>氏　　名</t>
  </si>
  <si>
    <t>法令等による免許等</t>
  </si>
  <si>
    <t>免許名称</t>
  </si>
  <si>
    <t>登録番号　第　　　号　登録年月日　　年　月　日</t>
  </si>
  <si>
    <t>工事経験　</t>
  </si>
  <si>
    <t>工　 事　 名</t>
  </si>
  <si>
    <t>発 注 者 名</t>
  </si>
  <si>
    <t>施 工 場 所</t>
  </si>
  <si>
    <t>工 事 規 模</t>
  </si>
  <si>
    <t>契約金額　　　　　　　　　　　　　　円（税込）</t>
  </si>
  <si>
    <t>工 事 内 容</t>
  </si>
  <si>
    <t>工　　 　期</t>
  </si>
  <si>
    <t>　　年　　月　　日　　　～　　　　年　　月　　日</t>
  </si>
  <si>
    <r>
      <t>（「工事経験」については、現場代理人</t>
    </r>
    <r>
      <rPr>
        <sz val="10.5"/>
        <color indexed="8"/>
        <rFont val="Century"/>
        <family val="1"/>
      </rPr>
      <t xml:space="preserve"> </t>
    </r>
    <r>
      <rPr>
        <sz val="10.5"/>
        <color indexed="8"/>
        <rFont val="ＭＳ 明朝"/>
        <family val="1"/>
      </rPr>
      <t>個人の実績について記載するもの）</t>
    </r>
  </si>
  <si>
    <t>主　任　技　術　者</t>
  </si>
  <si>
    <t>※  技術者の資格証明書（写し）もしくは経歴書等は、別紙添付のこと。</t>
  </si>
  <si>
    <t>　　　　　（「工事経験」については、主任技術者 個人の実績について記載するもの）</t>
  </si>
  <si>
    <t>別紙２の２</t>
  </si>
  <si>
    <t>別紙２の３</t>
  </si>
  <si>
    <t>監　理　技　術　者</t>
  </si>
  <si>
    <t>登録番号　第　　　号　登録年月日　　年　月　日</t>
  </si>
  <si>
    <t>指定建設業監理</t>
  </si>
  <si>
    <t>技術者資格者証</t>
  </si>
  <si>
    <t>　交付番号　第　　　号</t>
  </si>
  <si>
    <t>　交付年月日　　年　月　日</t>
  </si>
  <si>
    <t>別紙　３</t>
  </si>
  <si>
    <t>同種工事施工実績</t>
  </si>
  <si>
    <t>工事名称等</t>
  </si>
  <si>
    <t>工事名</t>
  </si>
  <si>
    <t>発注者名</t>
  </si>
  <si>
    <t>施工場所</t>
  </si>
  <si>
    <t>契約金額</t>
  </si>
  <si>
    <t>　　　　　　　　　　　　　　　　　　　円</t>
  </si>
  <si>
    <t>工期</t>
  </si>
  <si>
    <t>発注形態</t>
  </si>
  <si>
    <t>工事緒元等</t>
  </si>
  <si>
    <t>構造</t>
  </si>
  <si>
    <t>規模</t>
  </si>
  <si>
    <t>工事内容</t>
  </si>
  <si>
    <t>施工条件</t>
  </si>
  <si>
    <t>技術的特記事項</t>
  </si>
  <si>
    <t>（注１）当該工事契約書（工事名、発注者、受注者、施工場所、契約金額、工期が明記された</t>
  </si>
  <si>
    <t>　　　　もの）の写しを添付するもの。</t>
  </si>
  <si>
    <t>　　　　または、ＣＯＲＩＮＳ（コリンズ）による工事カルテの内容印刷出力書に代えること</t>
  </si>
  <si>
    <t>　　　　ができる。</t>
  </si>
  <si>
    <t>（注２）入札公告で施工内容の明記された書類の提出を求められている場合は、本書に写しを</t>
  </si>
  <si>
    <t>　　　　添付すること。</t>
  </si>
  <si>
    <t>　単体　　　　ＪＶ（出資比率　　　　％）</t>
  </si>
  <si>
    <t>　　年　　月　　日　～　　年　　月　　日</t>
  </si>
  <si>
    <t>仕様書番号</t>
  </si>
  <si>
    <t>工事名</t>
  </si>
  <si>
    <t>公告日</t>
  </si>
  <si>
    <t>建設業許可</t>
  </si>
  <si>
    <t>土木工事業</t>
  </si>
  <si>
    <t>土木一式工事</t>
  </si>
  <si>
    <t>建築工事業</t>
  </si>
  <si>
    <t>建築一式工事</t>
  </si>
  <si>
    <t>大工工事業</t>
  </si>
  <si>
    <t>大工工事</t>
  </si>
  <si>
    <t>左官工事業</t>
  </si>
  <si>
    <t>左官工事</t>
  </si>
  <si>
    <t>とび・土工工事業</t>
  </si>
  <si>
    <t>とび・土工・ｺﾝｸﾘｰﾄ工事</t>
  </si>
  <si>
    <t>石工事業</t>
  </si>
  <si>
    <t>石工事</t>
  </si>
  <si>
    <t>屋根工事業</t>
  </si>
  <si>
    <t>屋根工事</t>
  </si>
  <si>
    <t>電気工事業</t>
  </si>
  <si>
    <t>電気工事</t>
  </si>
  <si>
    <t>管工事業</t>
  </si>
  <si>
    <t>管工事</t>
  </si>
  <si>
    <t>タイル・れんが・ブロック工事業</t>
  </si>
  <si>
    <t>タイル・れんが・ブロック工事</t>
  </si>
  <si>
    <t>鋼構造物工事業</t>
  </si>
  <si>
    <t>鋼構造物工事</t>
  </si>
  <si>
    <t>鉄筋工事業</t>
  </si>
  <si>
    <t>鉄筋工事</t>
  </si>
  <si>
    <t>ほ装工事業</t>
  </si>
  <si>
    <t>ほ装工事</t>
  </si>
  <si>
    <t>しゆんせつ工事業</t>
  </si>
  <si>
    <t>しゆんせつ工事</t>
  </si>
  <si>
    <t>板金工事業</t>
  </si>
  <si>
    <t>板金工事</t>
  </si>
  <si>
    <t>ガラス工事業</t>
  </si>
  <si>
    <t>ガラス工事</t>
  </si>
  <si>
    <t>塗装工事業</t>
  </si>
  <si>
    <t>塗装工事</t>
  </si>
  <si>
    <t>防水工事業</t>
  </si>
  <si>
    <t>防水工事</t>
  </si>
  <si>
    <t>内装仕上工事業</t>
  </si>
  <si>
    <t>内装仕上工事</t>
  </si>
  <si>
    <t>機械器具設置工事業</t>
  </si>
  <si>
    <t>機械器具設置工事</t>
  </si>
  <si>
    <t>熱絶縁工事業</t>
  </si>
  <si>
    <t>熱絶縁工事</t>
  </si>
  <si>
    <t>電気通信工事業</t>
  </si>
  <si>
    <t>電気通信工事</t>
  </si>
  <si>
    <t>造園工事業</t>
  </si>
  <si>
    <t>造園工事</t>
  </si>
  <si>
    <t>さく井工事業</t>
  </si>
  <si>
    <t>さく井工事</t>
  </si>
  <si>
    <t>建具工事業</t>
  </si>
  <si>
    <t>建具工事</t>
  </si>
  <si>
    <t>水道施設工事業</t>
  </si>
  <si>
    <t>水道施設工事</t>
  </si>
  <si>
    <t>消防施設工事業</t>
  </si>
  <si>
    <t>消防施設工事</t>
  </si>
  <si>
    <t>清掃施設工事業</t>
  </si>
  <si>
    <t>清掃施設工事</t>
  </si>
  <si>
    <t>解体工事業</t>
  </si>
  <si>
    <t>解体工事</t>
  </si>
  <si>
    <t>許可業種</t>
  </si>
  <si>
    <t>特 定　・　一 般</t>
  </si>
  <si>
    <t>種類</t>
  </si>
  <si>
    <t>　なお、提出する書類の内容は、事実と相違がないことを誓約します。</t>
  </si>
  <si>
    <t xml:space="preserve">            （ファイル名：総合評価落札方式入札参加申請関係書類）</t>
  </si>
  <si>
    <t>大垣市</t>
  </si>
  <si>
    <t>申請者</t>
  </si>
  <si>
    <t>入力者</t>
  </si>
  <si>
    <t>申請者情報</t>
  </si>
  <si>
    <t>発注年度</t>
  </si>
  <si>
    <t>公告文参照</t>
  </si>
  <si>
    <t>【注意】</t>
  </si>
  <si>
    <t>←落札候補者は申請時と同様のものを印刷して提出します</t>
  </si>
  <si>
    <t>下水道工事</t>
  </si>
  <si>
    <t>（リスト）</t>
  </si>
  <si>
    <t>開札日</t>
  </si>
  <si>
    <t>（対象工事）</t>
  </si>
  <si>
    <t>（同種工事）</t>
  </si>
  <si>
    <t>（類似工事）</t>
  </si>
  <si>
    <t>開札会場</t>
  </si>
  <si>
    <t>施工実績は、元請として官公庁発注を受注したもの</t>
  </si>
  <si>
    <t>工種</t>
  </si>
  <si>
    <t>土木一式工事(下水道工事除く)</t>
  </si>
  <si>
    <t>大垣市における優良建設業者表彰にて、過去１年以内の表彰歴の有無</t>
  </si>
  <si>
    <t>土木一式(下水道）工事</t>
  </si>
  <si>
    <t>【自由記入欄】</t>
  </si>
  <si>
    <t>ME</t>
  </si>
  <si>
    <t>（例）</t>
  </si>
  <si>
    <t>大垣市における優秀技術者表彰にて、過去１年以内の表彰歴の有無</t>
  </si>
  <si>
    <t>（加算点数）</t>
  </si>
  <si>
    <t>加点なし</t>
  </si>
  <si>
    <t>業種</t>
  </si>
  <si>
    <t>①工事成績評点</t>
  </si>
  <si>
    <t>②施工実績</t>
  </si>
  <si>
    <t>③優良建設業者表彰業種</t>
  </si>
  <si>
    <t>④優秀技術者表彰</t>
  </si>
  <si>
    <t>許可</t>
  </si>
  <si>
    <t>（数字）</t>
  </si>
  <si>
    <t>（保有資格）</t>
  </si>
  <si>
    <t>工事場所</t>
  </si>
  <si>
    <t>⇒（対象年度）</t>
  </si>
  <si>
    <t>公表については、入札情報サービス（インターネット）及び契約管財課窓口での閲覧による。</t>
  </si>
  <si>
    <t>　　　　　　（最新のもの）　　②総合点数（客観点数＋主観点数）</t>
  </si>
  <si>
    <t>　　　　　　　　　　　　　　　③年平均完成工事高</t>
  </si>
  <si>
    <t>年平均完成工事高</t>
  </si>
  <si>
    <t>代表取締役　○○　○○</t>
  </si>
  <si>
    <t>岐阜県大垣市　　　　　　　　番地</t>
  </si>
  <si>
    <t>※最新</t>
  </si>
  <si>
    <t>3,800万円</t>
  </si>
  <si>
    <t>開札後、
電話連絡のあった日から起算して２日以内（土曜日・日曜日及び祝日を除く。）の午後５時まで</t>
  </si>
  <si>
    <t>申請様式２－３</t>
  </si>
  <si>
    <t>申請様式２－２</t>
  </si>
  <si>
    <t>住所①行目</t>
  </si>
  <si>
    <t>住所②行目</t>
  </si>
  <si>
    <t>総合点数(客観点数＋主観点数)</t>
  </si>
  <si>
    <t>④配置予定技術者</t>
  </si>
  <si>
    <t>商号又は名称①行目</t>
  </si>
  <si>
    <t>商号又は名称②行目</t>
  </si>
  <si>
    <t>代表者氏名①行目</t>
  </si>
  <si>
    <t>代表者氏名②行目</t>
  </si>
  <si>
    <t>㊞</t>
  </si>
  <si>
    <t>大垣市長</t>
  </si>
  <si>
    <t>　仕様書番号　　　　</t>
  </si>
  <si>
    <t>　工　事　名　　　　　　　　　　　　　　　　　　</t>
  </si>
  <si>
    <r>
      <t>　工</t>
    </r>
    <r>
      <rPr>
        <sz val="6"/>
        <color indexed="8"/>
        <rFont val="ＭＳ 明朝"/>
        <family val="1"/>
      </rPr>
      <t xml:space="preserve"> </t>
    </r>
    <r>
      <rPr>
        <sz val="12"/>
        <color indexed="8"/>
        <rFont val="ＭＳ 明朝"/>
        <family val="1"/>
      </rPr>
      <t>事</t>
    </r>
    <r>
      <rPr>
        <sz val="6"/>
        <color indexed="8"/>
        <rFont val="ＭＳ 明朝"/>
        <family val="1"/>
      </rPr>
      <t xml:space="preserve"> </t>
    </r>
    <r>
      <rPr>
        <sz val="12"/>
        <color indexed="8"/>
        <rFont val="ＭＳ 明朝"/>
        <family val="1"/>
      </rPr>
      <t>場</t>
    </r>
    <r>
      <rPr>
        <sz val="6"/>
        <color indexed="8"/>
        <rFont val="ＭＳ 明朝"/>
        <family val="1"/>
      </rPr>
      <t xml:space="preserve"> </t>
    </r>
    <r>
      <rPr>
        <sz val="12"/>
        <color indexed="8"/>
        <rFont val="ＭＳ 明朝"/>
        <family val="1"/>
      </rPr>
      <t>所　　　　　　</t>
    </r>
  </si>
  <si>
    <t>（申請様式の備考欄を参照）</t>
  </si>
  <si>
    <t>交付番号</t>
  </si>
  <si>
    <t>　第　　　号　</t>
  </si>
  <si>
    <t>交付年月日</t>
  </si>
  <si>
    <t>　　年　月　日</t>
  </si>
  <si>
    <t>　　　　　（「工事経験」については、監理技術者 個人の実績について記載するもの）</t>
  </si>
  <si>
    <t>一　般</t>
  </si>
  <si>
    <t>特　定</t>
  </si>
  <si>
    <t>様式2-1から2-3</t>
  </si>
  <si>
    <t>　大垣市との協定に参加あり又は直近５ヵ年度のうちで
　同等の活動実績あり</t>
  </si>
  <si>
    <t>　過去に労働安全衛生表彰歴があり</t>
  </si>
  <si>
    <t>注１）該当する区分に☑のように記入する</t>
  </si>
  <si>
    <t>下記以外の記入事項は、各シートに直接入力してください。</t>
  </si>
  <si>
    <t>大垣市の入力項目は変更しないように注意してください。</t>
  </si>
  <si>
    <t>大垣市事後審査型条件付き一般競争入札実施要綱</t>
  </si>
  <si>
    <t>大垣市建設工事総合評価方式競争入札要綱</t>
  </si>
  <si>
    <t>第３号様式（第１４条関係）</t>
  </si>
  <si>
    <r>
      <t>　　によるものとし、総合評定値(客観点数)に</t>
    </r>
    <r>
      <rPr>
        <u val="double"/>
        <sz val="10"/>
        <color indexed="8"/>
        <rFont val="ＭＳ ゴシック"/>
        <family val="3"/>
      </rPr>
      <t>大垣市</t>
    </r>
    <r>
      <rPr>
        <sz val="10"/>
        <color indexed="8"/>
        <rFont val="ＭＳ 明朝"/>
        <family val="1"/>
      </rPr>
      <t>の主観点数を加えた点数を総合点数とする。</t>
    </r>
  </si>
  <si>
    <t>株式会社　○○建設</t>
  </si>
  <si>
    <t>各シートの加工は原則禁止ですが、印刷プレビューで確認して、リンクエラー、セルサイズ、文字サイズ等は適宜修正してください。</t>
  </si>
  <si>
    <r>
      <t xml:space="preserve">※
・工事実績情報システム（ＣＯＲＩＮＳ）の工事カルテの写し又は該当工事を証明する書類（契約書等）を添付すること。
・受注形態がＪＶの場合にのみ、出資比率を記載すること。
</t>
    </r>
    <r>
      <rPr>
        <sz val="10"/>
        <color indexed="10"/>
        <rFont val="ＭＳ Ｐゴシック"/>
        <family val="3"/>
      </rPr>
      <t>・工事成績評定点が65点未満の場合は、施工実績と認めません。工事成績を証明する通知書等を添付すること。　　　　　　</t>
    </r>
    <r>
      <rPr>
        <sz val="10"/>
        <rFont val="ＭＳ Ｐゴシック"/>
        <family val="3"/>
      </rPr>
      <t>　　　　　　　　　　　　　　　　　　　　　　　　　　　　　　　　　　　　　　　　</t>
    </r>
  </si>
  <si>
    <t>※　表彰歴を証明できる資料を添付すること。　　　　　　　　　　　　　　　　</t>
  </si>
  <si>
    <t>※　認証証の写しを添付すること。　　　　　　　　　　　　　　　　　　　　　　</t>
  </si>
  <si>
    <t>※　大垣市と締結された「災害時応援協力に関する協定」への活動が確認できる書類又は災害時の貢献活動について災害協定と同等と認められる活動内容が確認できる書類を添付すること。　　　　　　　</t>
  </si>
  <si>
    <t>　労働安全衛生分野表彰制度が実施されて以降に、次のいずれかの表彰の実績がある等、労働安全衛生分野において優秀な成績を上げるとともに、安全管理計画に基づき、作業員の労働災害の防止に努め、第三者に対する災害の絶無を図る等、高い安全対策レベルを確保できる。
①安全衛生に係る優良事業場、団体又は功労者に対する厚生労働大臣表彰・岐阜労働局長表彰
②厚生労働省労働基準局長名の建設事業無災害表彰（岐阜県内工事に限る）
③厚生労働省労働基準局長名の無災害記録証</t>
  </si>
  <si>
    <t>注１）該当する区分に☑のように記入する （評価項目の工事成績評定点については、発注者側にて記載）</t>
  </si>
  <si>
    <r>
      <t>※</t>
    </r>
    <r>
      <rPr>
        <sz val="7"/>
        <color indexed="8"/>
        <rFont val="ＭＳ 明朝"/>
        <family val="1"/>
      </rPr>
      <t> </t>
    </r>
    <r>
      <rPr>
        <sz val="7"/>
        <color indexed="8"/>
        <rFont val="Times New Roman"/>
        <family val="1"/>
      </rPr>
      <t xml:space="preserve"> </t>
    </r>
    <r>
      <rPr>
        <sz val="12"/>
        <color indexed="8"/>
        <rFont val="ＭＳ 明朝"/>
        <family val="1"/>
      </rPr>
      <t>「岐阜県市町村共同電子入札システム」で一般競争入札の参加を行うにあたり、
　</t>
    </r>
    <r>
      <rPr>
        <sz val="12"/>
        <color indexed="8"/>
        <rFont val="Times New Roman"/>
        <family val="1"/>
      </rPr>
      <t xml:space="preserve"> </t>
    </r>
    <r>
      <rPr>
        <sz val="12"/>
        <color indexed="8"/>
        <rFont val="ＭＳ 明朝"/>
        <family val="1"/>
      </rPr>
      <t>「参加申請書」として、本紙を電子入札システムに添付して申請してください。</t>
    </r>
  </si>
  <si>
    <t>各シートは削除せず、
本Excelファイルを
このまま提出してください。</t>
  </si>
  <si>
    <r>
      <rPr>
        <sz val="11"/>
        <color indexed="10"/>
        <rFont val="ＭＳ Ｐゴシック"/>
        <family val="3"/>
      </rPr>
      <t>【選択を忘れずに】　</t>
    </r>
    <r>
      <rPr>
        <sz val="11"/>
        <rFont val="ＭＳ Ｐゴシック"/>
        <family val="3"/>
      </rPr>
      <t>許可区分</t>
    </r>
  </si>
  <si>
    <t>　上記に記載の無い技術審査基準については、すべて岐阜県県土整備部技術検査課発行の「総合評価落札方式に係る技術審査基準」（最新版）による。</t>
  </si>
  <si>
    <t>１級土木施工管理技士または技術士（建設部門）</t>
  </si>
  <si>
    <t>２級土木施工管理技士</t>
  </si>
  <si>
    <r>
      <t>　○申請様式（２－１から２－３まで）　</t>
    </r>
    <r>
      <rPr>
        <u val="single"/>
        <sz val="12"/>
        <color indexed="8"/>
        <rFont val="ＭＳ 明朝"/>
        <family val="1"/>
      </rPr>
      <t>※申請内容を証明する資料は提出不要</t>
    </r>
  </si>
  <si>
    <t>２．官公庁とは、国・県・市町村等とする。</t>
  </si>
  <si>
    <r>
      <t>１．技術資料提出時に配置予定技術者が特定できない場合は、資格等の要件を満たす複数の候補者（最大３名を限度）を記入することができる。その場合、審査については、各候補者のうち資格等の評価が</t>
    </r>
    <r>
      <rPr>
        <u val="single"/>
        <sz val="10"/>
        <rFont val="ＭＳ Ｐゴシック"/>
        <family val="3"/>
      </rPr>
      <t>最も低い者で評価</t>
    </r>
    <r>
      <rPr>
        <sz val="10"/>
        <rFont val="ＭＳ Ｐゴシック"/>
        <family val="3"/>
      </rPr>
      <t>する。
２．官公庁とは、国・県・市町村等とする。
３．「主任技術者」又は「監理技術者」又は「現場代理人」として従事した実績のみを対象とする。ただし、低入札価格調査制度における低入札調査基準価格を下回る金額で契約を締結した場合において、建設業法に規定された「主任技術者」又は「監理技術者」とは別に追加を義務付けられた技術者として従事した実績は対象となりません。</t>
    </r>
  </si>
  <si>
    <t>77</t>
  </si>
  <si>
    <t>76</t>
  </si>
  <si>
    <t>75</t>
  </si>
  <si>
    <t>加点4</t>
  </si>
  <si>
    <t>加点3</t>
  </si>
  <si>
    <t>加点2</t>
  </si>
  <si>
    <t>加点1</t>
  </si>
  <si>
    <t>1級建築士または1級建築施工管理技士</t>
  </si>
  <si>
    <t>2級建築士または2級建築施工管理技士</t>
  </si>
  <si>
    <t>資格なし（3年以上の実務経験かつ主任技術者になりうる条件）</t>
  </si>
  <si>
    <r>
      <t>※
・工事実績情報システム（ＣＯＲＩＮＳ）の工事カルテの写し又は該当工事を証明する書類（契約書等）を添付すること。
・受注形態がＪＶの場合にのみ、出資比率を記載すること。
・</t>
    </r>
    <r>
      <rPr>
        <sz val="11"/>
        <color indexed="10"/>
        <rFont val="ＭＳ Ｐゴシック"/>
        <family val="3"/>
      </rPr>
      <t>工事成績評定点が65点未満の場合は、「同種（類似）工事」の施工実績と認めません。工事成績を証明する通知書等を添付すること。　　　</t>
    </r>
    <r>
      <rPr>
        <sz val="11"/>
        <rFont val="ＭＳ Ｐゴシック"/>
        <family val="3"/>
      </rPr>
      <t>　　　　　　　　　　　　　　　　　　　　　　　　　　　　　　　</t>
    </r>
  </si>
  <si>
    <t>（代表的な１工事を以下に記載する。）(※)</t>
  </si>
  <si>
    <t>大垣市役所　3階　第6会議室</t>
  </si>
  <si>
    <r>
      <t>　</t>
    </r>
    <r>
      <rPr>
        <u val="single"/>
        <sz val="11"/>
        <rFont val="ＭＳ Ｐゴシック"/>
        <family val="3"/>
      </rPr>
      <t>電子入札システムによる。</t>
    </r>
    <r>
      <rPr>
        <sz val="11"/>
        <rFont val="ＭＳ Ｐゴシック"/>
        <family val="3"/>
      </rPr>
      <t xml:space="preserve">
</t>
    </r>
    <r>
      <rPr>
        <sz val="11"/>
        <rFont val="ＭＳ Ｐゴシック"/>
        <family val="3"/>
      </rPr>
      <t xml:space="preserve">（提出資料）
①事後審査型条件付き一般競争入札参加申請書
　（第2号様式）〔第7条関係〕
②技術資料提出書（第1号様式）〔第5条関係〕
③申請様式（２－１から２－３まで）
※総合評価落札方式の内容の「申請様式」のシート
</t>
    </r>
    <r>
      <rPr>
        <sz val="11"/>
        <color indexed="10"/>
        <rFont val="ＭＳ Ｐゴシック"/>
        <family val="3"/>
      </rPr>
      <t xml:space="preserve">　
</t>
    </r>
  </si>
  <si>
    <t>落札候補者のみ、その旨電話連絡します。
落札候補者は、
①事後審査型条件付き一般競争入札参加資格確認申請書
　（第3号様式）〔第14条関係〕
②配置予定技術者等の資格及び工事経験（別紙２）
③同種工事施工実績（別紙３）
④技術資料確認書（第2号様式）〔第6条関係〕
⑤申請様式（２－１から２－３まで）
⑥上記様式にて求められる添付資料
を左記の期間中に契約管財課まで持参すること。</t>
  </si>
  <si>
    <t>ver.3.00</t>
  </si>
  <si>
    <r>
      <t>　過去</t>
    </r>
    <r>
      <rPr>
        <sz val="9"/>
        <color indexed="10"/>
        <rFont val="ＭＳ Ｐゴシック"/>
        <family val="3"/>
      </rPr>
      <t>１</t>
    </r>
    <r>
      <rPr>
        <sz val="9"/>
        <rFont val="ＭＳ Ｐゴシック"/>
        <family val="3"/>
      </rPr>
      <t>ヵ年度に大垣市からの工事事故等による
　資格停止措置あり</t>
    </r>
  </si>
  <si>
    <t>過去1年以内</t>
  </si>
  <si>
    <t>石　田　　仁</t>
  </si>
  <si>
    <r>
      <t xml:space="preserve">※　 市内において、実施している活動の名称、実施団体、活動内容が確認できる書類を添付すること。　
</t>
    </r>
    <r>
      <rPr>
        <sz val="11"/>
        <color indexed="10"/>
        <rFont val="ＭＳ Ｐゴシック"/>
        <family val="3"/>
      </rPr>
      <t>令和2,3年度はコロナのため活動実績がなくても継続扱いとする　</t>
    </r>
    <r>
      <rPr>
        <sz val="11"/>
        <rFont val="ＭＳ Ｐゴシック"/>
        <family val="3"/>
      </rPr>
      <t>　　　　　　　　　　　　　　　　　　　　　　　　　　　　　</t>
    </r>
  </si>
  <si>
    <r>
      <t xml:space="preserve">　大垣市内で直近３ヵ年度の継続実績あり
</t>
    </r>
    <r>
      <rPr>
        <sz val="9"/>
        <color indexed="10"/>
        <rFont val="ＭＳ Ｐゴシック"/>
        <family val="3"/>
      </rPr>
      <t>令和2,3年度はコロナのため活動実績がなくても継続扱いとする</t>
    </r>
  </si>
  <si>
    <t>　　工事成績評定点は、R2年度以前は250万円以上、R３年度以降は500万円以上の工事を対象とする。</t>
  </si>
  <si>
    <t>令和5年度</t>
  </si>
  <si>
    <t>直近5ヶ年度の大垣市工事成績評定点（250万円（R3年度以降は500万円）を超える工事）の平均点</t>
  </si>
  <si>
    <t>平成25年度以降</t>
  </si>
  <si>
    <t>H30～Ｒ4年度</t>
  </si>
  <si>
    <t>大垣競輪場　メインスタンド３階電算用発電機設置工事</t>
  </si>
  <si>
    <t>大垣市　早苗町　地内</t>
  </si>
  <si>
    <t>令和6年3月5日</t>
  </si>
  <si>
    <t>78</t>
  </si>
  <si>
    <t>5,000万円</t>
  </si>
  <si>
    <t>1級電気工事施工管理技士又は技術士（建設または電気電子部門）</t>
  </si>
  <si>
    <t>2級電気工事施工管理技士</t>
  </si>
  <si>
    <t>令和6年2月13日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</si>
</sst>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_ "/>
    <numFmt numFmtId="183" formatCode="0.0000_ "/>
    <numFmt numFmtId="184" formatCode="0.00000_ "/>
    <numFmt numFmtId="185" formatCode="0.000000_ "/>
    <numFmt numFmtId="186" formatCode="0;&quot;▲ &quot;0"/>
    <numFmt numFmtId="187" formatCode="0.0;&quot;▲ &quot;0.0"/>
    <numFmt numFmtId="188" formatCode="0.0_);[Red]\(0.0\)"/>
    <numFmt numFmtId="189" formatCode="0.00;&quot;▲ &quot;0.00"/>
    <numFmt numFmtId="190" formatCode="0.00_);[Red]\(0.00\)"/>
    <numFmt numFmtId="191" formatCode="\-&quot;&quot;&quot;0&quot;"/>
    <numFmt numFmtId="192" formatCode="[$-411]&quot; &quot;yyyy&quot;年 &quot;m&quot;月 &quot;d&quot;日 &quot;dddd"/>
    <numFmt numFmtId="193" formatCode="[$-411]ggge&quot;年&quot;m&quot;月&quot;d&quot;日&quot;;@"/>
    <numFmt numFmtId="194" formatCode="0.0%"/>
    <numFmt numFmtId="195" formatCode="[DBNum3][$-411]0"/>
    <numFmt numFmtId="196" formatCode="&quot;契約第&quot;###&quot;号&quot;"/>
    <numFmt numFmtId="197" formatCode="&quot;契約第 &quot;###&quot;号&quot;"/>
    <numFmt numFmtId="198" formatCode="&quot;契約第 &quot;##0&quot; 号&quot;"/>
    <numFmt numFmtId="199" formatCode="&quot;令和&quot;ggge&quot;年&quot;m&quot;月&quot;d&quot;日&quot;;@"/>
    <numFmt numFmtId="200" formatCode="&quot;令和&quot;yy&quot;年&quot;m&quot;月&quot;d&quot;日&quot;;@"/>
    <numFmt numFmtId="201" formatCode="&quot;令和&quot;yy&quot;年&quot;m&quot;月&quot;d&quot;日&quot;"/>
    <numFmt numFmtId="202" formatCode="0&quot;  点&quot;"/>
    <numFmt numFmtId="203" formatCode="#,##0&quot;　千円&quot;"/>
  </numFmts>
  <fonts count="112">
    <font>
      <sz val="11"/>
      <name val="ＭＳ Ｐゴシック"/>
      <family val="3"/>
    </font>
    <font>
      <sz val="10"/>
      <name val="Times New Roman"/>
      <family val="1"/>
    </font>
    <font>
      <sz val="13"/>
      <name val="ＭＳ ゴシック"/>
      <family val="3"/>
    </font>
    <font>
      <sz val="10"/>
      <name val="ＭＳ ゴシック"/>
      <family val="3"/>
    </font>
    <font>
      <u val="single"/>
      <sz val="10"/>
      <name val="ＭＳ Ｐゴシック"/>
      <family val="3"/>
    </font>
    <font>
      <sz val="10"/>
      <name val="ＭＳ Ｐゴシック"/>
      <family val="3"/>
    </font>
    <font>
      <b/>
      <sz val="10"/>
      <name val="ＭＳ Ｐゴシック"/>
      <family val="3"/>
    </font>
    <font>
      <sz val="9"/>
      <name val="ＭＳ Ｐゴシック"/>
      <family val="3"/>
    </font>
    <font>
      <sz val="9"/>
      <name val="ＭＳ ゴシック"/>
      <family val="3"/>
    </font>
    <font>
      <sz val="8"/>
      <name val="ＭＳ Ｐゴシック"/>
      <family val="3"/>
    </font>
    <font>
      <sz val="6"/>
      <name val="ＭＳ Ｐゴシック"/>
      <family val="3"/>
    </font>
    <font>
      <sz val="7"/>
      <name val="ＭＳ Ｐゴシック"/>
      <family val="3"/>
    </font>
    <font>
      <b/>
      <sz val="11"/>
      <name val="ＭＳ Ｐゴシック"/>
      <family val="3"/>
    </font>
    <font>
      <b/>
      <sz val="14"/>
      <name val="ＭＳ ゴシック"/>
      <family val="3"/>
    </font>
    <font>
      <sz val="10"/>
      <name val="ＭＳ Ｐ明朝"/>
      <family val="1"/>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9"/>
      <name val="ＭＳ Ｐゴシック"/>
      <family val="3"/>
    </font>
    <font>
      <sz val="9"/>
      <name val="MS UI Gothic"/>
      <family val="3"/>
    </font>
    <font>
      <sz val="11"/>
      <color indexed="10"/>
      <name val="ＭＳ Ｐゴシック"/>
      <family val="3"/>
    </font>
    <font>
      <sz val="18"/>
      <name val="ＭＳ Ｐゴシック"/>
      <family val="3"/>
    </font>
    <font>
      <sz val="12"/>
      <name val="ＭＳ Ｐゴシック"/>
      <family val="3"/>
    </font>
    <font>
      <u val="single"/>
      <sz val="11"/>
      <name val="ＭＳ Ｐゴシック"/>
      <family val="3"/>
    </font>
    <font>
      <sz val="14"/>
      <name val="ＭＳ Ｐゴシック"/>
      <family val="3"/>
    </font>
    <font>
      <sz val="12"/>
      <color indexed="8"/>
      <name val="ＭＳ 明朝"/>
      <family val="1"/>
    </font>
    <font>
      <u val="single"/>
      <sz val="12"/>
      <color indexed="8"/>
      <name val="ＭＳ 明朝"/>
      <family val="1"/>
    </font>
    <font>
      <sz val="7"/>
      <color indexed="8"/>
      <name val="Times New Roman"/>
      <family val="1"/>
    </font>
    <font>
      <sz val="12"/>
      <color indexed="8"/>
      <name val="Times New Roman"/>
      <family val="1"/>
    </font>
    <font>
      <sz val="10"/>
      <color indexed="8"/>
      <name val="ＭＳ 明朝"/>
      <family val="1"/>
    </font>
    <font>
      <sz val="10.5"/>
      <color indexed="8"/>
      <name val="Century"/>
      <family val="1"/>
    </font>
    <font>
      <sz val="6"/>
      <color indexed="8"/>
      <name val="ＭＳ 明朝"/>
      <family val="1"/>
    </font>
    <font>
      <sz val="10.5"/>
      <color indexed="8"/>
      <name val="ＭＳ 明朝"/>
      <family val="1"/>
    </font>
    <font>
      <u val="double"/>
      <sz val="10"/>
      <color indexed="8"/>
      <name val="ＭＳ ゴシック"/>
      <family val="3"/>
    </font>
    <font>
      <sz val="10"/>
      <color indexed="10"/>
      <name val="ＭＳ Ｐゴシック"/>
      <family val="3"/>
    </font>
    <font>
      <sz val="7"/>
      <color indexed="8"/>
      <name val="ＭＳ 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6"/>
      <color indexed="8"/>
      <name val="ＭＳ 明朝"/>
      <family val="1"/>
    </font>
    <font>
      <sz val="11"/>
      <color indexed="8"/>
      <name val="ＭＳ 明朝"/>
      <family val="1"/>
    </font>
    <font>
      <sz val="13.5"/>
      <color indexed="8"/>
      <name val="ＭＳ 明朝"/>
      <family val="1"/>
    </font>
    <font>
      <sz val="13.5"/>
      <color indexed="8"/>
      <name val="Century"/>
      <family val="1"/>
    </font>
    <font>
      <sz val="16"/>
      <color indexed="8"/>
      <name val="ＭＳ Ｐゴシック"/>
      <family val="3"/>
    </font>
    <font>
      <sz val="16"/>
      <color indexed="8"/>
      <name val="Century"/>
      <family val="1"/>
    </font>
    <font>
      <sz val="10"/>
      <color indexed="8"/>
      <name val="ＭＳ Ｐゴシック"/>
      <family val="3"/>
    </font>
    <font>
      <b/>
      <sz val="11"/>
      <color indexed="10"/>
      <name val="ＭＳ Ｐゴシック"/>
      <family val="3"/>
    </font>
    <font>
      <sz val="20"/>
      <color indexed="9"/>
      <name val="ＭＳ Ｐゴシック"/>
      <family val="3"/>
    </font>
    <font>
      <sz val="12"/>
      <color indexed="8"/>
      <name val="ＭＳ Ｐゴシック"/>
      <family val="3"/>
    </font>
    <font>
      <sz val="11.5"/>
      <color indexed="8"/>
      <name val="ＭＳ 明朝"/>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2"/>
      <color rgb="FF000000"/>
      <name val="ＭＳ 明朝"/>
      <family val="1"/>
    </font>
    <font>
      <sz val="12"/>
      <color rgb="FF000000"/>
      <name val="Century"/>
      <family val="1"/>
    </font>
    <font>
      <sz val="10.5"/>
      <color rgb="FF000000"/>
      <name val="Century"/>
      <family val="1"/>
    </font>
    <font>
      <sz val="16"/>
      <color rgb="FF000000"/>
      <name val="ＭＳ 明朝"/>
      <family val="1"/>
    </font>
    <font>
      <sz val="11"/>
      <color rgb="FF000000"/>
      <name val="ＭＳ 明朝"/>
      <family val="1"/>
    </font>
    <font>
      <sz val="12"/>
      <color theme="1"/>
      <name val="Century"/>
      <family val="1"/>
    </font>
    <font>
      <sz val="12"/>
      <color theme="1"/>
      <name val="ＭＳ 明朝"/>
      <family val="1"/>
    </font>
    <font>
      <sz val="13.5"/>
      <color theme="1"/>
      <name val="ＭＳ 明朝"/>
      <family val="1"/>
    </font>
    <font>
      <sz val="13.5"/>
      <color theme="1"/>
      <name val="Century"/>
      <family val="1"/>
    </font>
    <font>
      <sz val="10"/>
      <color theme="1"/>
      <name val="ＭＳ 明朝"/>
      <family val="1"/>
    </font>
    <font>
      <sz val="16"/>
      <color theme="1"/>
      <name val="Calibri"/>
      <family val="3"/>
    </font>
    <font>
      <sz val="16"/>
      <color theme="1"/>
      <name val="Century"/>
      <family val="1"/>
    </font>
    <font>
      <u val="single"/>
      <sz val="12"/>
      <color theme="1"/>
      <name val="ＭＳ 明朝"/>
      <family val="1"/>
    </font>
    <font>
      <sz val="10.5"/>
      <color theme="1"/>
      <name val="Century"/>
      <family val="1"/>
    </font>
    <font>
      <sz val="11"/>
      <color theme="1"/>
      <name val="ＭＳ 明朝"/>
      <family val="1"/>
    </font>
    <font>
      <sz val="11"/>
      <color rgb="FFFF0000"/>
      <name val="ＭＳ Ｐゴシック"/>
      <family val="3"/>
    </font>
    <font>
      <sz val="9"/>
      <color rgb="FFFF0000"/>
      <name val="ＭＳ Ｐゴシック"/>
      <family val="3"/>
    </font>
    <font>
      <sz val="10"/>
      <color theme="1"/>
      <name val="Calibri"/>
      <family val="3"/>
    </font>
    <font>
      <b/>
      <sz val="11"/>
      <color rgb="FFFF0000"/>
      <name val="ＭＳ Ｐゴシック"/>
      <family val="3"/>
    </font>
    <font>
      <sz val="20"/>
      <color theme="0"/>
      <name val="ＭＳ Ｐゴシック"/>
      <family val="3"/>
    </font>
    <font>
      <sz val="10"/>
      <color rgb="FF000000"/>
      <name val="ＭＳ 明朝"/>
      <family val="1"/>
    </font>
    <font>
      <sz val="16"/>
      <color theme="1"/>
      <name val="ＭＳ 明朝"/>
      <family val="1"/>
    </font>
    <font>
      <sz val="10"/>
      <color rgb="FFFF0000"/>
      <name val="ＭＳ Ｐゴシック"/>
      <family val="3"/>
    </font>
    <font>
      <sz val="10.5"/>
      <color theme="1"/>
      <name val="ＭＳ 明朝"/>
      <family val="1"/>
    </font>
    <font>
      <sz val="12"/>
      <color theme="1"/>
      <name val="Calibri"/>
      <family val="3"/>
    </font>
    <font>
      <sz val="11.5"/>
      <color theme="1"/>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medium">
        <color indexed="8"/>
      </left>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color indexed="8"/>
      </bottom>
    </border>
    <border>
      <left>
        <color indexed="63"/>
      </left>
      <right style="dotted"/>
      <top>
        <color indexed="63"/>
      </top>
      <bottom style="medium">
        <color indexed="8"/>
      </bottom>
    </border>
    <border>
      <left>
        <color indexed="63"/>
      </left>
      <right style="thin"/>
      <top>
        <color indexed="63"/>
      </top>
      <bottom style="medium">
        <color indexed="8"/>
      </bottom>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color indexed="63"/>
      </top>
      <bottom>
        <color indexed="63"/>
      </bottom>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hair"/>
    </border>
    <border>
      <left>
        <color indexed="63"/>
      </left>
      <right>
        <color indexed="63"/>
      </right>
      <top>
        <color indexed="63"/>
      </top>
      <bottom style="hair"/>
    </border>
    <border>
      <left>
        <color indexed="63"/>
      </left>
      <right style="thin"/>
      <top style="hair"/>
      <bottom>
        <color indexed="63"/>
      </bottom>
    </border>
    <border>
      <left style="thin"/>
      <right>
        <color indexed="63"/>
      </right>
      <top>
        <color indexed="63"/>
      </top>
      <bottom style="hair"/>
    </border>
    <border>
      <left style="thin"/>
      <right style="thin"/>
      <top style="dashed"/>
      <bottom style="dashed"/>
    </border>
    <border>
      <left style="hair"/>
      <right style="thin"/>
      <top style="thin"/>
      <bottom style="thin"/>
    </border>
    <border>
      <left>
        <color indexed="63"/>
      </left>
      <right>
        <color indexed="63"/>
      </right>
      <top style="thin"/>
      <bottom style="dashed"/>
    </border>
    <border>
      <left style="thin"/>
      <right>
        <color indexed="63"/>
      </right>
      <top style="thin"/>
      <bottom style="dashed"/>
    </border>
    <border>
      <left>
        <color indexed="63"/>
      </left>
      <right style="medium"/>
      <top style="thin"/>
      <bottom style="dashed"/>
    </border>
    <border>
      <left>
        <color indexed="63"/>
      </left>
      <right>
        <color indexed="63"/>
      </right>
      <top style="dashed"/>
      <bottom style="dashed"/>
    </border>
    <border>
      <left style="thin"/>
      <right>
        <color indexed="63"/>
      </right>
      <top style="dashed"/>
      <bottom style="dashed"/>
    </border>
    <border>
      <left>
        <color indexed="63"/>
      </left>
      <right style="medium"/>
      <top style="dashed"/>
      <bottom style="dashed"/>
    </border>
    <border>
      <left>
        <color indexed="63"/>
      </left>
      <right>
        <color indexed="63"/>
      </right>
      <top style="dashed"/>
      <bottom style="thin"/>
    </border>
    <border>
      <left style="thin"/>
      <right>
        <color indexed="63"/>
      </right>
      <top style="dashed"/>
      <bottom style="thin"/>
    </border>
    <border>
      <left>
        <color indexed="63"/>
      </left>
      <right style="medium"/>
      <top style="dashed"/>
      <bottom style="thin"/>
    </border>
    <border>
      <left style="thin"/>
      <right>
        <color indexed="63"/>
      </right>
      <top style="hair"/>
      <bottom style="thin"/>
    </border>
    <border>
      <left style="thin"/>
      <right style="thin"/>
      <top style="thin"/>
      <bottom style="dashed"/>
    </border>
    <border>
      <left style="thin"/>
      <right style="thin"/>
      <top style="dashed"/>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double"/>
    </border>
    <border>
      <left style="thin"/>
      <right style="thin"/>
      <top style="dashed"/>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style="thin"/>
    </border>
    <border>
      <left style="thin"/>
      <right style="thin"/>
      <top style="medium"/>
      <bottom style="thin"/>
    </border>
    <border>
      <left>
        <color indexed="63"/>
      </left>
      <right style="thin"/>
      <top style="thin"/>
      <bottom style="dashed"/>
    </border>
    <border>
      <left style="medium"/>
      <right>
        <color indexed="63"/>
      </right>
      <top style="thin"/>
      <bottom>
        <color indexed="63"/>
      </bottom>
    </border>
    <border>
      <left style="medium"/>
      <right>
        <color indexed="63"/>
      </right>
      <top>
        <color indexed="63"/>
      </top>
      <bottom style="thin"/>
    </border>
    <border>
      <left>
        <color indexed="63"/>
      </left>
      <right style="thin"/>
      <top style="dashed"/>
      <bottom style="thin"/>
    </border>
    <border>
      <left style="thin"/>
      <right>
        <color indexed="63"/>
      </right>
      <top style="medium"/>
      <bottom style="thin"/>
    </border>
    <border>
      <left style="medium"/>
      <right style="thin"/>
      <top style="medium"/>
      <bottom style="thin"/>
    </border>
    <border>
      <left>
        <color indexed="63"/>
      </left>
      <right style="thin"/>
      <top style="dashed"/>
      <bottom style="dashed"/>
    </border>
    <border>
      <left>
        <color indexed="63"/>
      </left>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83" fillId="0" borderId="0">
      <alignment vertical="center"/>
      <protection/>
    </xf>
    <xf numFmtId="0" fontId="67" fillId="0" borderId="0">
      <alignment vertical="center"/>
      <protection/>
    </xf>
    <xf numFmtId="0" fontId="0" fillId="0" borderId="0">
      <alignment/>
      <protection/>
    </xf>
    <xf numFmtId="0" fontId="16" fillId="0" borderId="0" applyNumberFormat="0" applyFill="0" applyBorder="0" applyAlignment="0" applyProtection="0"/>
    <xf numFmtId="0" fontId="84" fillId="32" borderId="0" applyNumberFormat="0" applyBorder="0" applyAlignment="0" applyProtection="0"/>
  </cellStyleXfs>
  <cellXfs count="71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top" wrapText="1"/>
    </xf>
    <xf numFmtId="0" fontId="1" fillId="0" borderId="0" xfId="0" applyFont="1" applyAlignment="1">
      <alignment vertical="center" wrapText="1"/>
    </xf>
    <xf numFmtId="0" fontId="0" fillId="0" borderId="0" xfId="0" applyAlignment="1">
      <alignment vertical="top" wrapText="1"/>
    </xf>
    <xf numFmtId="0" fontId="5" fillId="33" borderId="10" xfId="0" applyFont="1" applyFill="1" applyBorder="1" applyAlignment="1">
      <alignment horizontal="justify" vertical="top" wrapText="1"/>
    </xf>
    <xf numFmtId="0" fontId="0" fillId="33" borderId="10" xfId="0" applyFill="1" applyBorder="1" applyAlignment="1">
      <alignment horizontal="justify" vertical="top" wrapText="1"/>
    </xf>
    <xf numFmtId="0" fontId="0" fillId="33" borderId="10" xfId="0" applyFill="1" applyBorder="1" applyAlignment="1">
      <alignment vertical="top" wrapText="1"/>
    </xf>
    <xf numFmtId="0" fontId="0" fillId="33" borderId="11" xfId="0" applyFill="1" applyBorder="1" applyAlignment="1">
      <alignment vertical="top" wrapText="1"/>
    </xf>
    <xf numFmtId="0" fontId="5" fillId="0" borderId="0" xfId="0" applyFont="1" applyAlignment="1">
      <alignment vertical="top" wrapText="1"/>
    </xf>
    <xf numFmtId="0" fontId="9" fillId="0" borderId="0" xfId="0" applyFont="1" applyAlignment="1">
      <alignment horizontal="justify" vertical="center"/>
    </xf>
    <xf numFmtId="0" fontId="5" fillId="0" borderId="12" xfId="0" applyFont="1" applyBorder="1" applyAlignment="1">
      <alignment horizontal="justify" vertical="top" wrapText="1"/>
    </xf>
    <xf numFmtId="0" fontId="0" fillId="0" borderId="12" xfId="0" applyBorder="1" applyAlignment="1">
      <alignment vertical="top" wrapText="1"/>
    </xf>
    <xf numFmtId="0" fontId="5" fillId="0" borderId="0" xfId="0" applyFont="1" applyBorder="1" applyAlignment="1">
      <alignment horizontal="justify" vertical="top" wrapText="1"/>
    </xf>
    <xf numFmtId="0" fontId="0" fillId="0" borderId="0" xfId="0" applyBorder="1" applyAlignment="1">
      <alignment vertical="center"/>
    </xf>
    <xf numFmtId="0" fontId="6" fillId="0" borderId="13" xfId="0" applyFont="1" applyBorder="1" applyAlignment="1">
      <alignment horizontal="justify" vertical="top" wrapText="1"/>
    </xf>
    <xf numFmtId="0" fontId="5" fillId="0" borderId="14" xfId="0" applyFont="1" applyBorder="1" applyAlignment="1">
      <alignment vertical="top" wrapText="1"/>
    </xf>
    <xf numFmtId="0" fontId="1" fillId="0" borderId="14" xfId="0" applyFont="1" applyBorder="1" applyAlignment="1">
      <alignment vertical="center" wrapText="1"/>
    </xf>
    <xf numFmtId="0" fontId="5" fillId="0" borderId="0" xfId="0" applyFont="1" applyBorder="1" applyAlignment="1">
      <alignment vertical="top" wrapText="1"/>
    </xf>
    <xf numFmtId="0" fontId="1" fillId="0" borderId="0" xfId="0" applyFont="1" applyBorder="1" applyAlignment="1">
      <alignment vertical="center" wrapText="1"/>
    </xf>
    <xf numFmtId="0" fontId="5" fillId="34" borderId="12" xfId="0" applyFont="1" applyFill="1" applyBorder="1" applyAlignment="1">
      <alignment horizontal="justify" vertical="top" wrapText="1"/>
    </xf>
    <xf numFmtId="0" fontId="0" fillId="34" borderId="12" xfId="0" applyFill="1" applyBorder="1" applyAlignment="1">
      <alignment vertical="top" wrapText="1"/>
    </xf>
    <xf numFmtId="0" fontId="0" fillId="34" borderId="15" xfId="0" applyFill="1" applyBorder="1" applyAlignment="1">
      <alignment vertical="top" wrapText="1"/>
    </xf>
    <xf numFmtId="0" fontId="5" fillId="0" borderId="16" xfId="0" applyFont="1" applyBorder="1" applyAlignment="1">
      <alignment horizontal="justify" vertical="top" wrapText="1"/>
    </xf>
    <xf numFmtId="0" fontId="5" fillId="0" borderId="17" xfId="0" applyFont="1" applyBorder="1" applyAlignment="1">
      <alignment vertical="top"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7" fillId="0" borderId="0" xfId="0" applyFont="1" applyAlignment="1">
      <alignment horizontal="center" vertical="center"/>
    </xf>
    <xf numFmtId="0" fontId="0" fillId="0" borderId="0" xfId="0" applyAlignment="1">
      <alignment horizontal="left" vertical="center"/>
    </xf>
    <xf numFmtId="0" fontId="5" fillId="34" borderId="20" xfId="0" applyFont="1" applyFill="1" applyBorder="1" applyAlignment="1">
      <alignment horizontal="justify" vertical="top" wrapText="1"/>
    </xf>
    <xf numFmtId="0" fontId="5" fillId="34" borderId="21" xfId="0" applyFont="1" applyFill="1" applyBorder="1" applyAlignment="1">
      <alignment vertical="top"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34" borderId="23" xfId="0" applyFont="1" applyFill="1" applyBorder="1" applyAlignment="1">
      <alignment vertical="center" wrapText="1"/>
    </xf>
    <xf numFmtId="0" fontId="5" fillId="34" borderId="0" xfId="0" applyFont="1" applyFill="1" applyBorder="1" applyAlignment="1">
      <alignment vertical="top" wrapText="1"/>
    </xf>
    <xf numFmtId="0" fontId="1" fillId="34" borderId="19" xfId="0" applyFont="1" applyFill="1" applyBorder="1" applyAlignment="1">
      <alignment vertical="center" wrapText="1"/>
    </xf>
    <xf numFmtId="0" fontId="1" fillId="34" borderId="0" xfId="0" applyFont="1" applyFill="1" applyBorder="1" applyAlignment="1">
      <alignment vertical="center" wrapText="1"/>
    </xf>
    <xf numFmtId="0" fontId="1" fillId="34" borderId="24" xfId="0" applyFont="1" applyFill="1" applyBorder="1" applyAlignment="1">
      <alignment vertical="center" wrapText="1"/>
    </xf>
    <xf numFmtId="0" fontId="5" fillId="34" borderId="25" xfId="0" applyFont="1" applyFill="1" applyBorder="1" applyAlignment="1">
      <alignment vertical="top" wrapText="1"/>
    </xf>
    <xf numFmtId="0" fontId="1" fillId="34" borderId="26" xfId="0" applyFont="1" applyFill="1" applyBorder="1" applyAlignment="1">
      <alignment vertical="center" wrapText="1"/>
    </xf>
    <xf numFmtId="0" fontId="1" fillId="34" borderId="25" xfId="0" applyFont="1" applyFill="1" applyBorder="1" applyAlignment="1">
      <alignment vertical="center" wrapText="1"/>
    </xf>
    <xf numFmtId="0" fontId="1" fillId="34" borderId="27" xfId="0" applyFont="1" applyFill="1" applyBorder="1" applyAlignment="1">
      <alignment vertical="center" wrapText="1"/>
    </xf>
    <xf numFmtId="0" fontId="0" fillId="34" borderId="28" xfId="0" applyFill="1" applyBorder="1" applyAlignment="1">
      <alignment vertical="center"/>
    </xf>
    <xf numFmtId="0" fontId="9" fillId="0" borderId="0" xfId="0" applyFont="1" applyBorder="1" applyAlignment="1">
      <alignment horizontal="center" vertical="top" wrapText="1"/>
    </xf>
    <xf numFmtId="0" fontId="10" fillId="0" borderId="0" xfId="0" applyFont="1" applyBorder="1" applyAlignment="1">
      <alignment horizontal="center" vertical="center" textRotation="255" wrapText="1"/>
    </xf>
    <xf numFmtId="181" fontId="9" fillId="0" borderId="29" xfId="0" applyNumberFormat="1" applyFont="1" applyBorder="1" applyAlignment="1">
      <alignment horizontal="right" vertical="top" wrapText="1"/>
    </xf>
    <xf numFmtId="181" fontId="9" fillId="0" borderId="30" xfId="0" applyNumberFormat="1" applyFont="1" applyBorder="1" applyAlignment="1">
      <alignment horizontal="right" vertical="top"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5" fillId="33" borderId="33" xfId="0" applyFont="1" applyFill="1" applyBorder="1" applyAlignment="1">
      <alignment horizontal="justify" vertical="top" wrapText="1"/>
    </xf>
    <xf numFmtId="0" fontId="5" fillId="33" borderId="34" xfId="0" applyFont="1" applyFill="1" applyBorder="1" applyAlignment="1">
      <alignment horizontal="justify" vertical="top" wrapText="1"/>
    </xf>
    <xf numFmtId="0" fontId="8" fillId="33" borderId="34" xfId="0" applyFont="1" applyFill="1" applyBorder="1" applyAlignment="1">
      <alignment horizontal="justify" vertical="top" wrapText="1"/>
    </xf>
    <xf numFmtId="0" fontId="0" fillId="33" borderId="0" xfId="0" applyFill="1" applyBorder="1" applyAlignment="1">
      <alignment horizontal="justify" vertical="top" wrapText="1"/>
    </xf>
    <xf numFmtId="0" fontId="0" fillId="33" borderId="0" xfId="0" applyFill="1" applyBorder="1" applyAlignment="1">
      <alignment vertical="top" wrapText="1"/>
    </xf>
    <xf numFmtId="0" fontId="0" fillId="33" borderId="25" xfId="0" applyFill="1" applyBorder="1" applyAlignment="1">
      <alignment vertical="top" wrapText="1"/>
    </xf>
    <xf numFmtId="0" fontId="5" fillId="33" borderId="35" xfId="0" applyFont="1" applyFill="1" applyBorder="1" applyAlignment="1">
      <alignment horizontal="justify" vertical="top" wrapText="1"/>
    </xf>
    <xf numFmtId="0" fontId="8" fillId="33" borderId="10" xfId="0" applyFont="1" applyFill="1" applyBorder="1" applyAlignment="1">
      <alignment horizontal="justify" vertical="top" wrapText="1"/>
    </xf>
    <xf numFmtId="0" fontId="5" fillId="33" borderId="0" xfId="0" applyFont="1" applyFill="1" applyBorder="1" applyAlignment="1">
      <alignment horizontal="right" vertical="top"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38" fontId="7" fillId="0" borderId="0" xfId="49" applyFont="1" applyAlignment="1">
      <alignment horizontal="center" vertical="center"/>
    </xf>
    <xf numFmtId="0" fontId="0" fillId="0" borderId="0" xfId="0" applyFont="1" applyAlignment="1">
      <alignment horizontal="justify"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9" fillId="0" borderId="14" xfId="0" applyFont="1" applyBorder="1" applyAlignment="1">
      <alignment/>
    </xf>
    <xf numFmtId="0" fontId="9" fillId="34" borderId="0" xfId="0" applyFont="1" applyFill="1" applyBorder="1" applyAlignment="1">
      <alignment vertical="center"/>
    </xf>
    <xf numFmtId="0" fontId="9" fillId="34" borderId="0" xfId="0" applyFont="1" applyFill="1" applyBorder="1" applyAlignment="1">
      <alignment horizontal="left" vertical="center"/>
    </xf>
    <xf numFmtId="0" fontId="9" fillId="34" borderId="0" xfId="0" applyFont="1" applyFill="1" applyBorder="1" applyAlignment="1">
      <alignment horizontal="left" vertical="top"/>
    </xf>
    <xf numFmtId="0" fontId="12" fillId="0" borderId="0" xfId="0" applyFont="1" applyAlignment="1">
      <alignment vertical="center"/>
    </xf>
    <xf numFmtId="0" fontId="1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0" fontId="0" fillId="0" borderId="0" xfId="0" applyAlignment="1" quotePrefix="1">
      <alignment horizontal="right" vertical="center"/>
    </xf>
    <xf numFmtId="0" fontId="5" fillId="0" borderId="0" xfId="0" applyFont="1" applyAlignment="1" quotePrefix="1">
      <alignment horizontal="right" vertical="center"/>
    </xf>
    <xf numFmtId="0" fontId="0" fillId="0" borderId="0" xfId="0" applyFont="1" applyAlignment="1" quotePrefix="1">
      <alignment horizontal="righ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21" xfId="0" applyFont="1" applyBorder="1" applyAlignment="1">
      <alignment vertical="center"/>
    </xf>
    <xf numFmtId="0" fontId="5" fillId="0" borderId="38"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9" fillId="0" borderId="44" xfId="0" applyFont="1" applyBorder="1" applyAlignment="1">
      <alignment horizontal="center" vertical="top" wrapText="1"/>
    </xf>
    <xf numFmtId="0" fontId="9" fillId="0" borderId="45" xfId="0" applyFont="1" applyBorder="1" applyAlignment="1">
      <alignment horizontal="center" vertical="top" wrapText="1"/>
    </xf>
    <xf numFmtId="181" fontId="9" fillId="0" borderId="29" xfId="0" applyNumberFormat="1" applyFont="1" applyBorder="1" applyAlignment="1">
      <alignment horizontal="right" vertical="center" wrapText="1"/>
    </xf>
    <xf numFmtId="181" fontId="9" fillId="0" borderId="30" xfId="0" applyNumberFormat="1" applyFont="1" applyBorder="1" applyAlignment="1">
      <alignment horizontal="right" vertical="center" wrapText="1"/>
    </xf>
    <xf numFmtId="0" fontId="6" fillId="0" borderId="0" xfId="0" applyFont="1" applyBorder="1" applyAlignment="1">
      <alignment horizontal="left" wrapText="1"/>
    </xf>
    <xf numFmtId="0" fontId="5" fillId="0" borderId="0" xfId="0" applyFont="1" applyBorder="1" applyAlignment="1">
      <alignment horizontal="right" vertical="center" wrapText="1"/>
    </xf>
    <xf numFmtId="0" fontId="9" fillId="0" borderId="46" xfId="0" applyFont="1" applyBorder="1" applyAlignment="1">
      <alignment vertical="top" wrapText="1"/>
    </xf>
    <xf numFmtId="0" fontId="9" fillId="0" borderId="47" xfId="0" applyFont="1" applyBorder="1" applyAlignment="1">
      <alignment vertical="top" wrapText="1"/>
    </xf>
    <xf numFmtId="0" fontId="9" fillId="0" borderId="42" xfId="0" applyFont="1" applyBorder="1" applyAlignment="1">
      <alignment vertical="top" wrapText="1"/>
    </xf>
    <xf numFmtId="0" fontId="9" fillId="0" borderId="43" xfId="0" applyFont="1" applyBorder="1" applyAlignment="1">
      <alignment vertical="top" wrapText="1"/>
    </xf>
    <xf numFmtId="38" fontId="1" fillId="0" borderId="0" xfId="49" applyFont="1" applyAlignment="1">
      <alignment vertical="center" wrapText="1"/>
    </xf>
    <xf numFmtId="38" fontId="0" fillId="0" borderId="0" xfId="49" applyFont="1" applyAlignment="1">
      <alignment vertical="center"/>
    </xf>
    <xf numFmtId="0" fontId="17" fillId="0" borderId="0" xfId="64" applyFont="1" applyAlignment="1">
      <alignment vertical="center"/>
      <protection/>
    </xf>
    <xf numFmtId="0" fontId="0" fillId="0" borderId="0" xfId="64">
      <alignment/>
      <protection/>
    </xf>
    <xf numFmtId="0" fontId="5" fillId="0" borderId="0" xfId="64" applyFont="1" applyAlignment="1">
      <alignment vertical="center"/>
      <protection/>
    </xf>
    <xf numFmtId="0" fontId="18" fillId="0" borderId="0" xfId="64" applyFont="1">
      <alignment/>
      <protection/>
    </xf>
    <xf numFmtId="0" fontId="12" fillId="35" borderId="29" xfId="64" applyFont="1" applyFill="1" applyBorder="1" applyAlignment="1">
      <alignment horizontal="center"/>
      <protection/>
    </xf>
    <xf numFmtId="0" fontId="0" fillId="0" borderId="21" xfId="64" applyBorder="1" applyAlignment="1">
      <alignment vertical="center" shrinkToFit="1"/>
      <protection/>
    </xf>
    <xf numFmtId="0" fontId="5" fillId="0" borderId="21" xfId="64" applyFont="1" applyBorder="1" applyAlignment="1">
      <alignment/>
      <protection/>
    </xf>
    <xf numFmtId="0" fontId="19" fillId="0" borderId="29" xfId="64" applyFont="1" applyBorder="1" applyAlignment="1">
      <alignment horizontal="right" vertical="center" wrapText="1"/>
      <protection/>
    </xf>
    <xf numFmtId="190" fontId="12" fillId="0" borderId="29" xfId="64" applyNumberFormat="1" applyFont="1" applyBorder="1" applyAlignment="1">
      <alignment vertical="center"/>
      <protection/>
    </xf>
    <xf numFmtId="0" fontId="0" fillId="0" borderId="0" xfId="64" applyBorder="1">
      <alignment/>
      <protection/>
    </xf>
    <xf numFmtId="0" fontId="5" fillId="0" borderId="0" xfId="64" applyFont="1" applyBorder="1">
      <alignment/>
      <protection/>
    </xf>
    <xf numFmtId="187" fontId="0" fillId="0" borderId="0" xfId="64" applyNumberFormat="1" applyBorder="1">
      <alignment/>
      <protection/>
    </xf>
    <xf numFmtId="0" fontId="18" fillId="0" borderId="48" xfId="64" applyFont="1" applyBorder="1">
      <alignment/>
      <protection/>
    </xf>
    <xf numFmtId="0" fontId="0" fillId="0" borderId="48" xfId="64" applyBorder="1">
      <alignment/>
      <protection/>
    </xf>
    <xf numFmtId="0" fontId="5" fillId="0" borderId="48" xfId="64" applyFont="1" applyBorder="1">
      <alignment/>
      <protection/>
    </xf>
    <xf numFmtId="187" fontId="0" fillId="0" borderId="48" xfId="64" applyNumberFormat="1" applyBorder="1">
      <alignment/>
      <protection/>
    </xf>
    <xf numFmtId="0" fontId="0" fillId="0" borderId="21" xfId="64" applyBorder="1" applyAlignment="1">
      <alignment vertical="center" wrapText="1"/>
      <protection/>
    </xf>
    <xf numFmtId="0" fontId="0" fillId="0" borderId="21" xfId="64" applyBorder="1" applyAlignment="1">
      <alignment wrapText="1"/>
      <protection/>
    </xf>
    <xf numFmtId="0" fontId="0" fillId="0" borderId="0" xfId="64" applyBorder="1" applyAlignment="1">
      <alignment vertical="center" wrapText="1"/>
      <protection/>
    </xf>
    <xf numFmtId="190" fontId="12" fillId="0" borderId="0" xfId="64" applyNumberFormat="1" applyFont="1" applyBorder="1" applyAlignment="1">
      <alignment vertical="center"/>
      <protection/>
    </xf>
    <xf numFmtId="187" fontId="0" fillId="0" borderId="48" xfId="64" applyNumberFormat="1" applyBorder="1" applyAlignment="1">
      <alignment vertical="center"/>
      <protection/>
    </xf>
    <xf numFmtId="0" fontId="0" fillId="0" borderId="23" xfId="64" applyBorder="1" applyAlignment="1">
      <alignment wrapText="1"/>
      <protection/>
    </xf>
    <xf numFmtId="189" fontId="12" fillId="0" borderId="29" xfId="64" applyNumberFormat="1" applyFont="1" applyBorder="1" applyAlignment="1">
      <alignment vertical="center"/>
      <protection/>
    </xf>
    <xf numFmtId="190" fontId="0" fillId="0" borderId="0" xfId="64" applyNumberFormat="1">
      <alignment/>
      <protection/>
    </xf>
    <xf numFmtId="190" fontId="12" fillId="0" borderId="0" xfId="64" applyNumberFormat="1" applyFont="1" applyBorder="1">
      <alignment/>
      <protection/>
    </xf>
    <xf numFmtId="0" fontId="0" fillId="0" borderId="29" xfId="0" applyBorder="1" applyAlignment="1">
      <alignment vertical="center"/>
    </xf>
    <xf numFmtId="0" fontId="0" fillId="0" borderId="0" xfId="0" applyAlignment="1">
      <alignment horizontal="right" vertical="center"/>
    </xf>
    <xf numFmtId="0" fontId="5" fillId="0" borderId="0" xfId="0" applyFont="1" applyBorder="1" applyAlignment="1">
      <alignment vertical="center"/>
    </xf>
    <xf numFmtId="0" fontId="5" fillId="0" borderId="0" xfId="0" applyFont="1" applyAlignment="1">
      <alignment horizontal="left" vertical="center" indent="1"/>
    </xf>
    <xf numFmtId="0" fontId="0" fillId="0" borderId="0" xfId="64" applyFont="1" applyBorder="1" applyAlignment="1">
      <alignment vertical="center" wrapText="1"/>
      <protection/>
    </xf>
    <xf numFmtId="0" fontId="0" fillId="0" borderId="29" xfId="0" applyBorder="1" applyAlignment="1">
      <alignment vertical="center" wrapText="1"/>
    </xf>
    <xf numFmtId="0" fontId="0" fillId="35" borderId="29" xfId="0" applyFill="1" applyBorder="1" applyAlignment="1">
      <alignment horizontal="center" vertical="center"/>
    </xf>
    <xf numFmtId="0" fontId="0" fillId="0" borderId="29" xfId="0" applyBorder="1" applyAlignment="1">
      <alignment horizontal="left" vertical="center"/>
    </xf>
    <xf numFmtId="0" fontId="0" fillId="0" borderId="0" xfId="61" applyFont="1">
      <alignment/>
      <protection/>
    </xf>
    <xf numFmtId="0" fontId="0" fillId="0" borderId="0" xfId="61" applyFont="1" applyBorder="1" applyAlignment="1">
      <alignment vertical="center"/>
      <protection/>
    </xf>
    <xf numFmtId="0" fontId="7" fillId="0" borderId="49" xfId="61" applyFont="1" applyBorder="1" applyAlignment="1">
      <alignment vertical="center"/>
      <protection/>
    </xf>
    <xf numFmtId="0" fontId="7" fillId="0" borderId="48" xfId="61" applyFont="1" applyBorder="1" applyAlignment="1">
      <alignment vertical="center"/>
      <protection/>
    </xf>
    <xf numFmtId="0" fontId="0" fillId="0" borderId="50" xfId="61" applyFont="1" applyBorder="1" applyAlignment="1">
      <alignment vertical="center"/>
      <protection/>
    </xf>
    <xf numFmtId="0" fontId="0" fillId="0" borderId="49" xfId="61" applyFont="1" applyBorder="1" applyAlignment="1">
      <alignment vertical="center"/>
      <protection/>
    </xf>
    <xf numFmtId="0" fontId="7" fillId="0" borderId="51" xfId="61" applyFont="1" applyBorder="1" applyAlignment="1">
      <alignment vertical="center"/>
      <protection/>
    </xf>
    <xf numFmtId="0" fontId="7" fillId="0" borderId="52" xfId="61" applyFont="1" applyBorder="1" applyAlignment="1">
      <alignment vertical="center"/>
      <protection/>
    </xf>
    <xf numFmtId="0" fontId="0" fillId="0" borderId="53" xfId="61" applyFont="1" applyBorder="1" applyAlignment="1">
      <alignment vertical="center"/>
      <protection/>
    </xf>
    <xf numFmtId="0" fontId="0" fillId="0" borderId="24" xfId="61" applyFont="1" applyBorder="1" applyAlignment="1">
      <alignment vertical="center"/>
      <protection/>
    </xf>
    <xf numFmtId="0" fontId="0" fillId="0" borderId="54" xfId="61" applyFont="1" applyBorder="1" applyAlignment="1">
      <alignment vertical="center"/>
      <protection/>
    </xf>
    <xf numFmtId="0" fontId="7" fillId="0" borderId="55" xfId="61" applyFont="1" applyBorder="1" applyAlignment="1">
      <alignment vertical="center"/>
      <protection/>
    </xf>
    <xf numFmtId="0" fontId="7" fillId="0" borderId="56" xfId="61" applyFont="1" applyBorder="1" applyAlignment="1">
      <alignment vertical="center"/>
      <protection/>
    </xf>
    <xf numFmtId="0" fontId="0" fillId="0" borderId="57" xfId="61" applyFont="1" applyBorder="1" applyAlignment="1">
      <alignment vertical="center"/>
      <protection/>
    </xf>
    <xf numFmtId="0" fontId="0" fillId="0" borderId="58" xfId="61" applyFont="1" applyBorder="1" applyAlignment="1">
      <alignment vertical="center"/>
      <protection/>
    </xf>
    <xf numFmtId="0" fontId="18" fillId="0" borderId="29" xfId="61" applyFont="1" applyBorder="1" applyAlignment="1">
      <alignment horizontal="center" vertical="center"/>
      <protection/>
    </xf>
    <xf numFmtId="0" fontId="22" fillId="0" borderId="0" xfId="61" applyFont="1" applyAlignment="1">
      <alignment horizontal="center" vertical="center"/>
      <protection/>
    </xf>
    <xf numFmtId="0" fontId="23" fillId="0" borderId="46" xfId="61" applyFont="1" applyBorder="1" applyAlignment="1">
      <alignment horizontal="center" vertical="center"/>
      <protection/>
    </xf>
    <xf numFmtId="0" fontId="23" fillId="0" borderId="0" xfId="61" applyFont="1" applyAlignment="1">
      <alignment vertical="center"/>
      <protection/>
    </xf>
    <xf numFmtId="0" fontId="0" fillId="0" borderId="0" xfId="61" applyFont="1" applyFill="1" applyAlignment="1">
      <alignment/>
      <protection/>
    </xf>
    <xf numFmtId="0" fontId="7" fillId="0" borderId="0" xfId="61" applyFont="1" applyAlignment="1">
      <alignment vertical="center"/>
      <protection/>
    </xf>
    <xf numFmtId="0" fontId="0" fillId="0" borderId="48" xfId="61" applyFont="1" applyBorder="1" applyAlignment="1">
      <alignment vertical="center"/>
      <protection/>
    </xf>
    <xf numFmtId="0" fontId="0" fillId="0" borderId="32" xfId="61" applyFont="1" applyBorder="1">
      <alignment/>
      <protection/>
    </xf>
    <xf numFmtId="0" fontId="0" fillId="0" borderId="59" xfId="61" applyFont="1" applyBorder="1">
      <alignment/>
      <protection/>
    </xf>
    <xf numFmtId="0" fontId="0" fillId="0" borderId="55" xfId="61" applyFont="1" applyBorder="1" applyAlignment="1">
      <alignment vertical="center"/>
      <protection/>
    </xf>
    <xf numFmtId="0" fontId="0" fillId="0" borderId="56" xfId="61" applyFont="1" applyBorder="1" applyAlignment="1">
      <alignment vertical="center"/>
      <protection/>
    </xf>
    <xf numFmtId="0" fontId="0" fillId="0" borderId="60" xfId="61" applyFont="1" applyBorder="1" applyAlignment="1">
      <alignment vertical="center"/>
      <protection/>
    </xf>
    <xf numFmtId="0" fontId="0" fillId="0" borderId="59" xfId="61" applyFont="1" applyBorder="1" applyAlignment="1">
      <alignment vertical="center"/>
      <protection/>
    </xf>
    <xf numFmtId="0" fontId="7" fillId="0" borderId="46" xfId="61" applyFont="1" applyBorder="1" applyAlignment="1">
      <alignment horizontal="center" vertical="center" shrinkToFit="1"/>
      <protection/>
    </xf>
    <xf numFmtId="0" fontId="7" fillId="0" borderId="23" xfId="61" applyFont="1" applyBorder="1" applyAlignment="1">
      <alignment vertical="center"/>
      <protection/>
    </xf>
    <xf numFmtId="0" fontId="7" fillId="0" borderId="21" xfId="61" applyFont="1" applyBorder="1" applyAlignment="1">
      <alignment vertical="center"/>
      <protection/>
    </xf>
    <xf numFmtId="0" fontId="18" fillId="0" borderId="59" xfId="61" applyFont="1" applyBorder="1" applyAlignment="1">
      <alignment horizontal="center" vertical="center"/>
      <protection/>
    </xf>
    <xf numFmtId="0" fontId="23" fillId="0" borderId="0" xfId="61" applyFont="1" applyAlignment="1">
      <alignment horizontal="center" vertical="center"/>
      <protection/>
    </xf>
    <xf numFmtId="0" fontId="23" fillId="0" borderId="21" xfId="61" applyFont="1" applyBorder="1" applyAlignment="1">
      <alignment horizontal="right" vertical="center"/>
      <protection/>
    </xf>
    <xf numFmtId="0" fontId="0" fillId="0" borderId="0" xfId="61" applyFont="1" applyAlignment="1">
      <alignment vertical="center"/>
      <protection/>
    </xf>
    <xf numFmtId="0" fontId="7" fillId="0" borderId="61" xfId="61" applyFont="1" applyBorder="1" applyAlignment="1">
      <alignment vertical="center"/>
      <protection/>
    </xf>
    <xf numFmtId="5" fontId="9" fillId="0" borderId="62" xfId="61" applyNumberFormat="1" applyFont="1" applyBorder="1" applyAlignment="1">
      <alignment vertical="center" shrinkToFit="1"/>
      <protection/>
    </xf>
    <xf numFmtId="0" fontId="9" fillId="0" borderId="62" xfId="61" applyFont="1" applyBorder="1" applyAlignment="1">
      <alignment vertical="top" wrapText="1"/>
      <protection/>
    </xf>
    <xf numFmtId="0" fontId="7" fillId="0" borderId="63" xfId="61" applyFont="1" applyBorder="1" applyAlignment="1">
      <alignment vertical="center"/>
      <protection/>
    </xf>
    <xf numFmtId="0" fontId="7" fillId="0" borderId="64" xfId="61" applyFont="1" applyFill="1" applyBorder="1" applyAlignment="1">
      <alignment vertical="center"/>
      <protection/>
    </xf>
    <xf numFmtId="0" fontId="7" fillId="0" borderId="62" xfId="61" applyFont="1" applyBorder="1" applyAlignment="1">
      <alignment vertical="center"/>
      <protection/>
    </xf>
    <xf numFmtId="0" fontId="0" fillId="0" borderId="62" xfId="61" applyFont="1" applyBorder="1" applyAlignment="1">
      <alignment vertical="center"/>
      <protection/>
    </xf>
    <xf numFmtId="0" fontId="0" fillId="0" borderId="62" xfId="61" applyFont="1" applyBorder="1" applyAlignment="1">
      <alignment wrapText="1"/>
      <protection/>
    </xf>
    <xf numFmtId="0" fontId="7" fillId="0" borderId="65" xfId="61" applyFont="1" applyBorder="1" applyAlignment="1">
      <alignment vertical="center"/>
      <protection/>
    </xf>
    <xf numFmtId="0" fontId="0" fillId="0" borderId="61" xfId="61" applyFont="1" applyBorder="1" applyAlignment="1">
      <alignment horizontal="center"/>
      <protection/>
    </xf>
    <xf numFmtId="0" fontId="0" fillId="0" borderId="62" xfId="61" applyFont="1" applyBorder="1" applyAlignment="1">
      <alignment horizontal="center" vertical="center"/>
      <protection/>
    </xf>
    <xf numFmtId="0" fontId="0" fillId="0" borderId="62" xfId="61" applyFont="1" applyBorder="1" applyAlignment="1">
      <alignment horizontal="center"/>
      <protection/>
    </xf>
    <xf numFmtId="0" fontId="0" fillId="0" borderId="0" xfId="61" applyFont="1" applyFill="1" applyBorder="1" applyAlignment="1">
      <alignment horizontal="center" vertical="center"/>
      <protection/>
    </xf>
    <xf numFmtId="0" fontId="23" fillId="0" borderId="0" xfId="61" applyFont="1" applyBorder="1" applyAlignment="1">
      <alignment horizontal="center" vertical="center"/>
      <protection/>
    </xf>
    <xf numFmtId="0" fontId="0" fillId="0" borderId="0" xfId="64" applyFont="1" applyAlignment="1">
      <alignment vertical="center"/>
      <protection/>
    </xf>
    <xf numFmtId="0" fontId="7" fillId="0" borderId="32" xfId="64" applyFont="1" applyBorder="1" applyAlignment="1">
      <alignment vertical="center" shrinkToFit="1"/>
      <protection/>
    </xf>
    <xf numFmtId="0" fontId="5" fillId="0" borderId="0" xfId="64" applyFont="1" applyBorder="1" applyAlignment="1">
      <alignment horizontal="right" vertical="top" wrapText="1"/>
      <protection/>
    </xf>
    <xf numFmtId="0" fontId="5" fillId="0" borderId="29" xfId="0" applyFont="1" applyBorder="1" applyAlignment="1">
      <alignment vertical="center" wrapText="1"/>
    </xf>
    <xf numFmtId="0" fontId="7" fillId="0" borderId="32" xfId="64" applyFont="1" applyBorder="1" applyAlignment="1">
      <alignment vertical="center" wrapText="1" shrinkToFit="1"/>
      <protection/>
    </xf>
    <xf numFmtId="0" fontId="7" fillId="0" borderId="31" xfId="64" applyFont="1" applyFill="1" applyBorder="1" applyAlignment="1">
      <alignment vertical="center" wrapText="1"/>
      <protection/>
    </xf>
    <xf numFmtId="0" fontId="18" fillId="0" borderId="56" xfId="61" applyFont="1" applyFill="1" applyBorder="1" applyAlignment="1">
      <alignment horizontal="center" vertical="center"/>
      <protection/>
    </xf>
    <xf numFmtId="0" fontId="18" fillId="0" borderId="55" xfId="61" applyFont="1" applyFill="1" applyBorder="1" applyAlignment="1">
      <alignment horizontal="center" vertical="center"/>
      <protection/>
    </xf>
    <xf numFmtId="0" fontId="18" fillId="0" borderId="52" xfId="61" applyFont="1" applyFill="1" applyBorder="1" applyAlignment="1">
      <alignment horizontal="center" vertical="center"/>
      <protection/>
    </xf>
    <xf numFmtId="0" fontId="0" fillId="0" borderId="66" xfId="61" applyFont="1" applyFill="1" applyBorder="1" applyAlignment="1">
      <alignment vertical="center"/>
      <protection/>
    </xf>
    <xf numFmtId="0" fontId="7" fillId="0" borderId="63" xfId="61" applyFont="1" applyFill="1" applyBorder="1" applyAlignment="1">
      <alignment vertical="center"/>
      <protection/>
    </xf>
    <xf numFmtId="189" fontId="0" fillId="0" borderId="31" xfId="64" applyNumberFormat="1" applyBorder="1" applyAlignment="1">
      <alignment vertical="center"/>
      <protection/>
    </xf>
    <xf numFmtId="189" fontId="0" fillId="0" borderId="32" xfId="64" applyNumberFormat="1" applyBorder="1" applyAlignment="1">
      <alignment vertical="center"/>
      <protection/>
    </xf>
    <xf numFmtId="0" fontId="7" fillId="0" borderId="59" xfId="64" applyFont="1" applyBorder="1" applyAlignment="1">
      <alignment vertical="center" wrapText="1" shrinkToFit="1"/>
      <protection/>
    </xf>
    <xf numFmtId="189" fontId="0" fillId="0" borderId="67" xfId="64" applyNumberFormat="1" applyBorder="1" applyAlignment="1">
      <alignment vertical="center"/>
      <protection/>
    </xf>
    <xf numFmtId="190" fontId="0" fillId="0" borderId="31" xfId="64" applyNumberFormat="1" applyBorder="1" applyAlignment="1">
      <alignment vertical="center"/>
      <protection/>
    </xf>
    <xf numFmtId="190" fontId="0" fillId="0" borderId="32" xfId="64" applyNumberFormat="1" applyBorder="1" applyAlignment="1">
      <alignment vertical="center"/>
      <protection/>
    </xf>
    <xf numFmtId="190" fontId="0" fillId="0" borderId="67" xfId="64" applyNumberFormat="1" applyBorder="1" applyAlignment="1">
      <alignment vertical="center"/>
      <protection/>
    </xf>
    <xf numFmtId="0" fontId="0" fillId="0" borderId="29" xfId="0" applyBorder="1" applyAlignment="1">
      <alignment horizontal="center" vertical="center"/>
    </xf>
    <xf numFmtId="0" fontId="0" fillId="0" borderId="29" xfId="0" applyBorder="1" applyAlignment="1">
      <alignment horizontal="center" vertical="center" wrapText="1"/>
    </xf>
    <xf numFmtId="193" fontId="7" fillId="34" borderId="31" xfId="61" applyNumberFormat="1" applyFont="1" applyFill="1" applyBorder="1" applyAlignment="1" applyProtection="1">
      <alignment horizontal="left" vertical="center"/>
      <protection locked="0"/>
    </xf>
    <xf numFmtId="0" fontId="7" fillId="0" borderId="59" xfId="61" applyFont="1" applyBorder="1" applyAlignment="1" applyProtection="1">
      <alignment horizontal="center" vertical="center" textRotation="180"/>
      <protection locked="0"/>
    </xf>
    <xf numFmtId="193" fontId="7" fillId="34" borderId="32" xfId="61" applyNumberFormat="1" applyFont="1" applyFill="1" applyBorder="1" applyAlignment="1" applyProtection="1">
      <alignment horizontal="right" vertical="center"/>
      <protection locked="0"/>
    </xf>
    <xf numFmtId="194" fontId="7" fillId="34" borderId="68" xfId="61"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7" fillId="0" borderId="59" xfId="64" applyFont="1" applyBorder="1" applyAlignment="1">
      <alignment horizontal="left" vertical="center" wrapText="1"/>
      <protection/>
    </xf>
    <xf numFmtId="0" fontId="5" fillId="0" borderId="69" xfId="0" applyFont="1" applyBorder="1" applyAlignment="1">
      <alignment horizontal="center" vertical="center"/>
    </xf>
    <xf numFmtId="0" fontId="5" fillId="0" borderId="70" xfId="0" applyFont="1" applyBorder="1" applyAlignment="1">
      <alignment vertical="center"/>
    </xf>
    <xf numFmtId="0" fontId="5" fillId="0" borderId="69"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5" fillId="0" borderId="72"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horizontal="center" vertical="center"/>
    </xf>
    <xf numFmtId="0" fontId="5" fillId="0" borderId="76" xfId="0" applyFont="1" applyBorder="1" applyAlignment="1">
      <alignment vertical="center"/>
    </xf>
    <xf numFmtId="0" fontId="5" fillId="0" borderId="75" xfId="0" applyFont="1" applyBorder="1" applyAlignment="1">
      <alignment vertical="center"/>
    </xf>
    <xf numFmtId="0" fontId="5" fillId="0" borderId="77" xfId="0" applyFont="1" applyBorder="1" applyAlignment="1">
      <alignment vertical="center"/>
    </xf>
    <xf numFmtId="0" fontId="18" fillId="0" borderId="64" xfId="61" applyFont="1" applyFill="1" applyBorder="1" applyAlignment="1">
      <alignment horizontal="center" vertical="center"/>
      <protection/>
    </xf>
    <xf numFmtId="0" fontId="18" fillId="0" borderId="63" xfId="61" applyFont="1" applyFill="1" applyBorder="1" applyAlignment="1">
      <alignment horizontal="center" vertical="center"/>
      <protection/>
    </xf>
    <xf numFmtId="0" fontId="0" fillId="0" borderId="78" xfId="61" applyFont="1" applyFill="1" applyBorder="1" applyAlignment="1">
      <alignment vertical="center"/>
      <protection/>
    </xf>
    <xf numFmtId="190" fontId="0" fillId="0" borderId="79" xfId="64" applyNumberFormat="1" applyBorder="1" applyAlignment="1">
      <alignment vertical="center"/>
      <protection/>
    </xf>
    <xf numFmtId="190" fontId="0" fillId="0" borderId="80" xfId="64" applyNumberFormat="1" applyBorder="1" applyAlignment="1">
      <alignment vertical="center"/>
      <protection/>
    </xf>
    <xf numFmtId="0" fontId="7" fillId="0" borderId="31" xfId="64" applyFont="1" applyBorder="1" applyAlignment="1">
      <alignment horizontal="left" vertical="center" shrinkToFit="1"/>
      <protection/>
    </xf>
    <xf numFmtId="0" fontId="7" fillId="0" borderId="67" xfId="64" applyFont="1" applyBorder="1" applyAlignment="1">
      <alignment horizontal="left" vertical="center" shrinkToFit="1"/>
      <protection/>
    </xf>
    <xf numFmtId="0" fontId="7" fillId="0" borderId="32" xfId="64" applyFont="1" applyBorder="1" applyAlignment="1">
      <alignment horizontal="left" vertical="center" shrinkToFit="1"/>
      <protection/>
    </xf>
    <xf numFmtId="0" fontId="0" fillId="0" borderId="32" xfId="61" applyFont="1" applyBorder="1" applyAlignment="1">
      <alignment wrapText="1"/>
      <protection/>
    </xf>
    <xf numFmtId="0" fontId="5" fillId="0" borderId="73" xfId="0" applyFont="1" applyBorder="1" applyAlignment="1">
      <alignment vertical="center"/>
    </xf>
    <xf numFmtId="0" fontId="5" fillId="0" borderId="72" xfId="0" applyFont="1" applyBorder="1" applyAlignment="1">
      <alignment vertical="center"/>
    </xf>
    <xf numFmtId="0" fontId="5" fillId="0" borderId="74" xfId="0" applyFont="1" applyBorder="1" applyAlignment="1">
      <alignment vertical="center"/>
    </xf>
    <xf numFmtId="0" fontId="9" fillId="0" borderId="21" xfId="61" applyFont="1" applyBorder="1" applyAlignment="1">
      <alignment vertical="top" wrapText="1"/>
      <protection/>
    </xf>
    <xf numFmtId="5" fontId="9" fillId="0" borderId="21" xfId="61" applyNumberFormat="1" applyFont="1" applyBorder="1" applyAlignment="1">
      <alignment vertical="center" shrinkToFit="1"/>
      <protection/>
    </xf>
    <xf numFmtId="0" fontId="9" fillId="0" borderId="48" xfId="61" applyFont="1" applyBorder="1" applyAlignment="1">
      <alignment vertical="top" wrapText="1"/>
      <protection/>
    </xf>
    <xf numFmtId="5" fontId="9" fillId="0" borderId="48" xfId="61" applyNumberFormat="1" applyFont="1" applyBorder="1" applyAlignment="1">
      <alignment vertical="center" shrinkToFit="1"/>
      <protection/>
    </xf>
    <xf numFmtId="0" fontId="0" fillId="0" borderId="31" xfId="61" applyFont="1" applyBorder="1" applyAlignment="1">
      <alignment wrapText="1"/>
      <protection/>
    </xf>
    <xf numFmtId="0" fontId="0" fillId="0" borderId="66" xfId="61" applyFont="1" applyBorder="1" applyAlignment="1">
      <alignment vertical="center"/>
      <protection/>
    </xf>
    <xf numFmtId="0" fontId="0" fillId="0" borderId="64" xfId="61" applyFont="1" applyBorder="1" applyAlignment="1">
      <alignment vertical="center"/>
      <protection/>
    </xf>
    <xf numFmtId="0" fontId="0" fillId="0" borderId="63" xfId="61" applyFont="1" applyBorder="1" applyAlignment="1">
      <alignment vertical="center"/>
      <protection/>
    </xf>
    <xf numFmtId="0" fontId="5" fillId="0" borderId="0" xfId="0" applyFont="1" applyBorder="1" applyAlignment="1">
      <alignment horizontal="center" vertical="center"/>
    </xf>
    <xf numFmtId="0" fontId="5" fillId="0" borderId="54" xfId="0" applyFont="1" applyBorder="1" applyAlignment="1">
      <alignment vertical="center"/>
    </xf>
    <xf numFmtId="0" fontId="5" fillId="0" borderId="81" xfId="0" applyFont="1" applyBorder="1" applyAlignment="1">
      <alignment vertical="center"/>
    </xf>
    <xf numFmtId="0" fontId="0" fillId="0" borderId="78" xfId="61" applyFont="1" applyBorder="1" applyAlignment="1">
      <alignment vertical="center"/>
      <protection/>
    </xf>
    <xf numFmtId="0" fontId="0" fillId="0" borderId="82" xfId="61" applyFont="1" applyBorder="1" applyAlignment="1">
      <alignment vertical="center"/>
      <protection/>
    </xf>
    <xf numFmtId="0" fontId="0" fillId="0" borderId="83" xfId="61" applyFont="1" applyBorder="1" applyAlignment="1">
      <alignment vertical="center"/>
      <protection/>
    </xf>
    <xf numFmtId="0" fontId="85" fillId="0" borderId="0" xfId="62" applyFont="1" applyAlignment="1">
      <alignment vertical="center" wrapText="1"/>
      <protection/>
    </xf>
    <xf numFmtId="0" fontId="83" fillId="0" borderId="0" xfId="62" applyFont="1">
      <alignment vertical="center"/>
      <protection/>
    </xf>
    <xf numFmtId="0" fontId="67" fillId="0" borderId="0" xfId="62" applyFont="1">
      <alignment vertical="center"/>
      <protection/>
    </xf>
    <xf numFmtId="0" fontId="86" fillId="0" borderId="0" xfId="62" applyFont="1" applyAlignment="1">
      <alignment horizontal="right" vertical="center"/>
      <protection/>
    </xf>
    <xf numFmtId="0" fontId="86" fillId="0" borderId="0" xfId="62" applyFont="1" applyAlignment="1">
      <alignment horizontal="justify" vertical="center"/>
      <protection/>
    </xf>
    <xf numFmtId="0" fontId="87" fillId="0" borderId="0" xfId="62" applyFont="1" applyAlignment="1">
      <alignment horizontal="justify" vertical="center"/>
      <protection/>
    </xf>
    <xf numFmtId="0" fontId="88" fillId="0" borderId="0" xfId="62" applyFont="1" applyAlignment="1">
      <alignment vertical="center" wrapText="1"/>
      <protection/>
    </xf>
    <xf numFmtId="0" fontId="85" fillId="0" borderId="0" xfId="62" applyFont="1" applyAlignment="1">
      <alignment horizontal="left" vertical="center" wrapText="1"/>
      <protection/>
    </xf>
    <xf numFmtId="0" fontId="89" fillId="0" borderId="0" xfId="62" applyFont="1" applyAlignment="1">
      <alignment vertical="center" wrapText="1"/>
      <protection/>
    </xf>
    <xf numFmtId="0" fontId="67" fillId="0" borderId="0" xfId="63" applyAlignment="1">
      <alignment vertical="center"/>
      <protection/>
    </xf>
    <xf numFmtId="0" fontId="67" fillId="0" borderId="0" xfId="63">
      <alignment vertical="center"/>
      <protection/>
    </xf>
    <xf numFmtId="0" fontId="90" fillId="0" borderId="0" xfId="63" applyFont="1" applyAlignment="1">
      <alignment horizontal="justify" vertical="center"/>
      <protection/>
    </xf>
    <xf numFmtId="0" fontId="91" fillId="0" borderId="0" xfId="63" applyFont="1" applyAlignment="1">
      <alignment vertical="center" wrapText="1"/>
      <protection/>
    </xf>
    <xf numFmtId="0" fontId="92" fillId="0" borderId="0" xfId="63" applyFont="1" applyAlignment="1">
      <alignment vertical="center" wrapText="1"/>
      <protection/>
    </xf>
    <xf numFmtId="0" fontId="93" fillId="0" borderId="0" xfId="63" applyFont="1" applyAlignment="1">
      <alignment horizontal="justify" vertical="center"/>
      <protection/>
    </xf>
    <xf numFmtId="0" fontId="94" fillId="0" borderId="0" xfId="63" applyFont="1" applyAlignment="1">
      <alignment vertical="center" wrapText="1"/>
      <protection/>
    </xf>
    <xf numFmtId="0" fontId="91" fillId="0" borderId="0" xfId="63" applyFont="1" applyAlignment="1">
      <alignment horizontal="justify" vertical="center"/>
      <protection/>
    </xf>
    <xf numFmtId="0" fontId="83" fillId="0" borderId="0" xfId="62" applyFont="1" applyAlignment="1">
      <alignment horizontal="center" vertical="center"/>
      <protection/>
    </xf>
    <xf numFmtId="0" fontId="85" fillId="0" borderId="0" xfId="62" applyFont="1" applyAlignment="1">
      <alignment horizontal="center" vertical="center" wrapText="1"/>
      <protection/>
    </xf>
    <xf numFmtId="0" fontId="89" fillId="0" borderId="0" xfId="62" applyFont="1" applyAlignment="1">
      <alignment horizontal="center" vertical="center" wrapText="1"/>
      <protection/>
    </xf>
    <xf numFmtId="0" fontId="67" fillId="0" borderId="0" xfId="62" applyFont="1" applyAlignment="1">
      <alignment horizontal="center" vertical="center"/>
      <protection/>
    </xf>
    <xf numFmtId="0" fontId="91" fillId="0" borderId="0" xfId="63" applyFont="1" applyAlignment="1">
      <alignment horizontal="left" vertical="center" wrapText="1"/>
      <protection/>
    </xf>
    <xf numFmtId="0" fontId="91" fillId="0" borderId="0" xfId="63" applyFont="1" applyAlignment="1">
      <alignment horizontal="center" vertical="center" wrapText="1"/>
      <protection/>
    </xf>
    <xf numFmtId="0" fontId="85" fillId="0" borderId="0" xfId="62" applyFont="1" applyAlignment="1">
      <alignment horizontal="left" vertical="top" wrapText="1"/>
      <protection/>
    </xf>
    <xf numFmtId="0" fontId="85" fillId="0" borderId="0" xfId="62" applyFont="1" applyAlignment="1">
      <alignment horizontal="left" vertical="top" wrapText="1"/>
      <protection/>
    </xf>
    <xf numFmtId="0" fontId="91" fillId="0" borderId="0" xfId="63" applyFont="1" applyAlignment="1">
      <alignment horizontal="left" vertical="center" wrapText="1"/>
      <protection/>
    </xf>
    <xf numFmtId="0" fontId="67" fillId="0" borderId="0" xfId="63">
      <alignment vertical="center"/>
      <protection/>
    </xf>
    <xf numFmtId="0" fontId="90" fillId="0" borderId="0" xfId="63" applyFont="1" applyAlignment="1">
      <alignment horizontal="center" vertical="center"/>
      <protection/>
    </xf>
    <xf numFmtId="0" fontId="67" fillId="0" borderId="0" xfId="63" applyAlignment="1">
      <alignment horizontal="center" vertical="center"/>
      <protection/>
    </xf>
    <xf numFmtId="0" fontId="95" fillId="0" borderId="0" xfId="63" applyFont="1" applyAlignment="1">
      <alignment vertical="center"/>
      <protection/>
    </xf>
    <xf numFmtId="0" fontId="67" fillId="0" borderId="0" xfId="63">
      <alignment vertical="center"/>
      <protection/>
    </xf>
    <xf numFmtId="0" fontId="96" fillId="0" borderId="0" xfId="63" applyFont="1" applyAlignment="1">
      <alignment horizontal="center" vertical="center"/>
      <protection/>
    </xf>
    <xf numFmtId="0" fontId="91" fillId="0" borderId="0" xfId="63" applyFont="1" applyBorder="1" applyAlignment="1">
      <alignment horizontal="center" vertical="center" wrapText="1"/>
      <protection/>
    </xf>
    <xf numFmtId="0" fontId="97" fillId="0" borderId="0" xfId="63" applyFont="1" applyAlignment="1">
      <alignment horizontal="justify" vertical="center" wrapText="1"/>
      <protection/>
    </xf>
    <xf numFmtId="0" fontId="91" fillId="0" borderId="0" xfId="63" applyFont="1" applyBorder="1" applyAlignment="1">
      <alignment horizontal="left" vertical="center" wrapText="1"/>
      <protection/>
    </xf>
    <xf numFmtId="0" fontId="97" fillId="0" borderId="0" xfId="63" applyFont="1" applyAlignment="1">
      <alignment horizontal="center" vertical="center" wrapText="1"/>
      <protection/>
    </xf>
    <xf numFmtId="0" fontId="91" fillId="0" borderId="29" xfId="63" applyFont="1" applyBorder="1" applyAlignment="1">
      <alignment horizontal="center" vertical="center" wrapText="1"/>
      <protection/>
    </xf>
    <xf numFmtId="0" fontId="98" fillId="0" borderId="0" xfId="63" applyFont="1" applyAlignment="1">
      <alignment horizontal="right" vertical="center"/>
      <protection/>
    </xf>
    <xf numFmtId="0" fontId="67" fillId="0" borderId="0" xfId="63">
      <alignment vertical="center"/>
      <protection/>
    </xf>
    <xf numFmtId="0" fontId="91" fillId="0" borderId="29" xfId="63" applyFont="1" applyBorder="1" applyAlignment="1">
      <alignment horizontal="center" vertical="center" wrapText="1"/>
      <protection/>
    </xf>
    <xf numFmtId="0" fontId="91" fillId="0" borderId="61" xfId="63" applyFont="1" applyBorder="1" applyAlignment="1">
      <alignment vertical="center" wrapText="1"/>
      <protection/>
    </xf>
    <xf numFmtId="0" fontId="91" fillId="0" borderId="31" xfId="63" applyFont="1" applyBorder="1" applyAlignment="1">
      <alignment horizontal="center" wrapText="1"/>
      <protection/>
    </xf>
    <xf numFmtId="0" fontId="91" fillId="0" borderId="32" xfId="63" applyFont="1" applyBorder="1" applyAlignment="1">
      <alignment horizontal="center" vertical="top" wrapText="1"/>
      <protection/>
    </xf>
    <xf numFmtId="0" fontId="67" fillId="0" borderId="0" xfId="63">
      <alignment vertical="center"/>
      <protection/>
    </xf>
    <xf numFmtId="0" fontId="91" fillId="0" borderId="29" xfId="63" applyFont="1" applyBorder="1" applyAlignment="1">
      <alignment horizontal="center" vertical="center" wrapText="1"/>
      <protection/>
    </xf>
    <xf numFmtId="0" fontId="91" fillId="0" borderId="0" xfId="63" applyFont="1" applyBorder="1" applyAlignment="1">
      <alignment vertical="center"/>
      <protection/>
    </xf>
    <xf numFmtId="0" fontId="90" fillId="0" borderId="0" xfId="63" applyFont="1" applyBorder="1" applyAlignment="1">
      <alignment horizontal="center" vertical="top" wrapText="1"/>
      <protection/>
    </xf>
    <xf numFmtId="0" fontId="90" fillId="0" borderId="0" xfId="63" applyFont="1" applyBorder="1" applyAlignment="1">
      <alignment horizontal="justify" vertical="top" wrapText="1"/>
      <protection/>
    </xf>
    <xf numFmtId="0" fontId="91" fillId="0" borderId="0" xfId="63" applyFont="1" applyBorder="1" applyAlignment="1">
      <alignment horizontal="left" vertical="center" wrapText="1"/>
      <protection/>
    </xf>
    <xf numFmtId="0" fontId="0" fillId="0" borderId="0" xfId="0" applyAlignment="1">
      <alignment horizontal="center" vertical="center"/>
    </xf>
    <xf numFmtId="0" fontId="99" fillId="0" borderId="0" xfId="0" applyFont="1" applyAlignment="1">
      <alignment vertical="center"/>
    </xf>
    <xf numFmtId="0" fontId="0" fillId="0" borderId="48" xfId="0" applyBorder="1" applyAlignment="1">
      <alignment horizontal="center" vertical="center"/>
    </xf>
    <xf numFmtId="0" fontId="100" fillId="13" borderId="0" xfId="0" applyFont="1" applyFill="1" applyAlignment="1">
      <alignment horizontal="center" vertical="center"/>
    </xf>
    <xf numFmtId="0" fontId="0" fillId="12" borderId="0" xfId="0" applyFill="1" applyAlignment="1">
      <alignment horizontal="center" vertical="center"/>
    </xf>
    <xf numFmtId="0" fontId="0" fillId="0" borderId="0" xfId="61" applyFont="1" applyFill="1" applyBorder="1" applyAlignment="1">
      <alignment vertical="center"/>
      <protection/>
    </xf>
    <xf numFmtId="0" fontId="75" fillId="0" borderId="0" xfId="63" applyFont="1" applyAlignment="1">
      <alignment vertical="center"/>
      <protection/>
    </xf>
    <xf numFmtId="0" fontId="75" fillId="0" borderId="0" xfId="63" applyFont="1" applyAlignment="1">
      <alignment horizontal="left" vertical="center"/>
      <protection/>
    </xf>
    <xf numFmtId="0" fontId="0" fillId="0" borderId="0" xfId="0" applyAlignment="1">
      <alignment vertical="center" shrinkToFit="1"/>
    </xf>
    <xf numFmtId="0" fontId="7" fillId="13" borderId="0" xfId="0" applyFont="1" applyFill="1" applyAlignment="1">
      <alignment horizontal="center" vertical="center"/>
    </xf>
    <xf numFmtId="0" fontId="0" fillId="0" borderId="0" xfId="0" applyAlignment="1">
      <alignment horizontal="right" vertical="center" shrinkToFit="1"/>
    </xf>
    <xf numFmtId="0" fontId="0" fillId="0" borderId="32" xfId="0" applyBorder="1" applyAlignment="1">
      <alignment vertical="center" wrapText="1"/>
    </xf>
    <xf numFmtId="0" fontId="0" fillId="0" borderId="31" xfId="0" applyBorder="1" applyAlignment="1">
      <alignment vertical="center" wrapText="1"/>
    </xf>
    <xf numFmtId="0" fontId="7" fillId="0" borderId="0" xfId="64" applyFont="1" applyAlignment="1">
      <alignment shrinkToFit="1"/>
      <protection/>
    </xf>
    <xf numFmtId="0" fontId="7" fillId="0" borderId="0" xfId="64" applyFont="1">
      <alignment/>
      <protection/>
    </xf>
    <xf numFmtId="0" fontId="7" fillId="0" borderId="0" xfId="64" applyFont="1" applyAlignment="1">
      <alignment vertical="center" wrapText="1"/>
      <protection/>
    </xf>
    <xf numFmtId="0" fontId="7" fillId="0" borderId="31" xfId="64" applyFont="1" applyBorder="1" applyAlignment="1">
      <alignment vertical="center" wrapText="1"/>
      <protection/>
    </xf>
    <xf numFmtId="0" fontId="7" fillId="0" borderId="32" xfId="64" applyFont="1" applyBorder="1" applyAlignment="1">
      <alignment vertical="top" wrapText="1"/>
      <protection/>
    </xf>
    <xf numFmtId="0" fontId="0" fillId="0" borderId="0" xfId="0" applyFill="1" applyAlignment="1">
      <alignment horizontal="center" vertical="center"/>
    </xf>
    <xf numFmtId="0" fontId="10" fillId="0" borderId="0" xfId="64" applyFont="1" applyFill="1" applyBorder="1" applyAlignment="1">
      <alignment horizontal="left" vertical="center" shrinkToFit="1"/>
      <protection/>
    </xf>
    <xf numFmtId="49" fontId="7" fillId="13" borderId="0" xfId="0" applyNumberFormat="1" applyFont="1" applyFill="1" applyAlignment="1">
      <alignment horizontal="center" vertical="center"/>
    </xf>
    <xf numFmtId="0" fontId="7" fillId="13" borderId="0" xfId="0" applyFont="1" applyFill="1" applyBorder="1" applyAlignment="1">
      <alignment horizontal="center" vertical="center"/>
    </xf>
    <xf numFmtId="0" fontId="0" fillId="0" borderId="0" xfId="0" applyAlignment="1">
      <alignment horizontal="left" vertical="center" shrinkToFit="1"/>
    </xf>
    <xf numFmtId="0" fontId="7" fillId="0" borderId="48" xfId="0" applyFont="1" applyBorder="1" applyAlignment="1">
      <alignment horizontal="right" vertical="center"/>
    </xf>
    <xf numFmtId="49" fontId="7" fillId="0" borderId="48" xfId="0" applyNumberFormat="1" applyFont="1" applyFill="1" applyBorder="1" applyAlignment="1">
      <alignment horizontal="center" vertical="center"/>
    </xf>
    <xf numFmtId="0" fontId="7" fillId="13" borderId="48" xfId="0" applyFont="1" applyFill="1" applyBorder="1" applyAlignment="1">
      <alignment horizontal="center" vertical="center"/>
    </xf>
    <xf numFmtId="0" fontId="0" fillId="0" borderId="62" xfId="0" applyBorder="1" applyAlignment="1">
      <alignment vertical="center" shrinkToFit="1"/>
    </xf>
    <xf numFmtId="0" fontId="7" fillId="13" borderId="62" xfId="0" applyFont="1" applyFill="1" applyBorder="1" applyAlignment="1">
      <alignment horizontal="center" vertical="center"/>
    </xf>
    <xf numFmtId="0" fontId="7" fillId="0" borderId="48" xfId="0" applyFont="1" applyBorder="1" applyAlignment="1">
      <alignment horizontal="center" vertical="center"/>
    </xf>
    <xf numFmtId="0" fontId="7" fillId="0" borderId="0" xfId="0" applyFont="1" applyFill="1" applyAlignment="1">
      <alignment horizontal="left" vertical="center"/>
    </xf>
    <xf numFmtId="0" fontId="99" fillId="36" borderId="29" xfId="0" applyFont="1" applyFill="1" applyBorder="1" applyAlignment="1">
      <alignment vertical="center"/>
    </xf>
    <xf numFmtId="0" fontId="0" fillId="36" borderId="29" xfId="0" applyFill="1" applyBorder="1" applyAlignment="1">
      <alignment vertical="center"/>
    </xf>
    <xf numFmtId="0" fontId="91" fillId="0" borderId="0" xfId="63" applyFont="1" applyBorder="1" applyAlignment="1">
      <alignment vertical="center" wrapText="1"/>
      <protection/>
    </xf>
    <xf numFmtId="0" fontId="83" fillId="0" borderId="0" xfId="62" applyFont="1" applyAlignment="1">
      <alignment horizontal="right" vertical="center" shrinkToFit="1"/>
      <protection/>
    </xf>
    <xf numFmtId="0" fontId="100" fillId="0" borderId="0" xfId="0" applyFont="1" applyAlignment="1">
      <alignment horizontal="left" vertical="center"/>
    </xf>
    <xf numFmtId="0" fontId="101" fillId="0" borderId="0" xfId="0" applyFont="1" applyAlignment="1">
      <alignment horizontal="left" vertical="center"/>
    </xf>
    <xf numFmtId="0" fontId="91" fillId="0" borderId="0" xfId="63" applyFont="1" applyAlignment="1">
      <alignment vertical="center" wrapText="1"/>
      <protection/>
    </xf>
    <xf numFmtId="0" fontId="67" fillId="0" borderId="0" xfId="63">
      <alignment vertical="center"/>
      <protection/>
    </xf>
    <xf numFmtId="198" fontId="0" fillId="13" borderId="48" xfId="0" applyNumberFormat="1" applyFill="1" applyBorder="1" applyAlignment="1">
      <alignment horizontal="left" vertical="center" shrinkToFit="1"/>
    </xf>
    <xf numFmtId="0" fontId="0" fillId="13" borderId="62" xfId="0" applyFill="1" applyBorder="1" applyAlignment="1">
      <alignment vertical="center" shrinkToFit="1"/>
    </xf>
    <xf numFmtId="0" fontId="0" fillId="13" borderId="48" xfId="0" applyNumberFormat="1" applyFill="1" applyBorder="1" applyAlignment="1">
      <alignment horizontal="left" vertical="center" shrinkToFit="1"/>
    </xf>
    <xf numFmtId="0" fontId="0" fillId="0" borderId="48" xfId="0" applyBorder="1" applyAlignment="1">
      <alignment vertical="center" shrinkToFit="1"/>
    </xf>
    <xf numFmtId="0" fontId="0" fillId="13" borderId="48" xfId="0" applyFill="1" applyBorder="1" applyAlignment="1">
      <alignment vertical="center" shrinkToFit="1"/>
    </xf>
    <xf numFmtId="0" fontId="0" fillId="12" borderId="48" xfId="0" applyFill="1" applyBorder="1" applyAlignment="1">
      <alignment vertical="center" shrinkToFit="1"/>
    </xf>
    <xf numFmtId="0" fontId="5" fillId="0" borderId="0" xfId="0" applyFont="1" applyFill="1" applyAlignment="1">
      <alignment vertical="center" shrinkToFit="1"/>
    </xf>
    <xf numFmtId="0" fontId="5" fillId="0" borderId="48" xfId="0" applyFont="1" applyFill="1" applyBorder="1" applyAlignment="1">
      <alignment vertical="center" shrinkToFit="1"/>
    </xf>
    <xf numFmtId="0" fontId="23" fillId="0" borderId="0" xfId="61" applyFont="1" applyAlignment="1">
      <alignment horizontal="right" vertical="center"/>
      <protection/>
    </xf>
    <xf numFmtId="0" fontId="23" fillId="0" borderId="0" xfId="61" applyFont="1" applyAlignment="1">
      <alignment horizontal="right" vertical="center" shrinkToFit="1"/>
      <protection/>
    </xf>
    <xf numFmtId="190" fontId="0" fillId="0" borderId="59" xfId="64" applyNumberFormat="1" applyFill="1" applyBorder="1" applyAlignment="1">
      <alignment vertical="center"/>
      <protection/>
    </xf>
    <xf numFmtId="190" fontId="0" fillId="0" borderId="67" xfId="64" applyNumberFormat="1" applyFill="1" applyBorder="1" applyAlignment="1">
      <alignment vertical="center"/>
      <protection/>
    </xf>
    <xf numFmtId="190" fontId="0" fillId="0" borderId="32" xfId="64" applyNumberFormat="1" applyFill="1" applyBorder="1" applyAlignment="1">
      <alignment vertical="center"/>
      <protection/>
    </xf>
    <xf numFmtId="0" fontId="91" fillId="0" borderId="0" xfId="63" applyFont="1" applyAlignment="1">
      <alignment vertical="center"/>
      <protection/>
    </xf>
    <xf numFmtId="0" fontId="91" fillId="0" borderId="0" xfId="63" applyFont="1">
      <alignment vertical="center"/>
      <protection/>
    </xf>
    <xf numFmtId="0" fontId="91" fillId="0" borderId="46" xfId="63" applyFont="1" applyBorder="1" applyAlignment="1">
      <alignment vertical="center" wrapText="1"/>
      <protection/>
    </xf>
    <xf numFmtId="0" fontId="7" fillId="0" borderId="84" xfId="64" applyFont="1" applyBorder="1" applyAlignment="1">
      <alignment horizontal="left" vertical="center" shrinkToFit="1"/>
      <protection/>
    </xf>
    <xf numFmtId="0" fontId="7" fillId="0" borderId="79" xfId="64" applyFont="1" applyBorder="1" applyAlignment="1">
      <alignment horizontal="left" vertical="center" shrinkToFit="1"/>
      <protection/>
    </xf>
    <xf numFmtId="0" fontId="7" fillId="0" borderId="59" xfId="64" applyFont="1" applyBorder="1" applyAlignment="1">
      <alignment horizontal="left" vertical="center" shrinkToFit="1"/>
      <protection/>
    </xf>
    <xf numFmtId="0" fontId="7" fillId="0" borderId="79" xfId="64" applyFont="1" applyBorder="1" applyAlignment="1">
      <alignment horizontal="left" vertical="center" wrapText="1"/>
      <protection/>
    </xf>
    <xf numFmtId="0" fontId="7" fillId="0" borderId="80" xfId="64" applyFont="1" applyBorder="1" applyAlignment="1">
      <alignment horizontal="left" vertical="center" shrinkToFit="1"/>
      <protection/>
    </xf>
    <xf numFmtId="0" fontId="83" fillId="12" borderId="0" xfId="62" applyFont="1" applyFill="1" applyAlignment="1">
      <alignment vertical="center" shrinkToFit="1"/>
      <protection/>
    </xf>
    <xf numFmtId="202" fontId="83" fillId="12" borderId="0" xfId="62" applyNumberFormat="1" applyFont="1" applyFill="1" applyAlignment="1">
      <alignment horizontal="left" vertical="center" shrinkToFit="1"/>
      <protection/>
    </xf>
    <xf numFmtId="203" fontId="83" fillId="12" borderId="0" xfId="62" applyNumberFormat="1" applyFont="1" applyFill="1" applyAlignment="1">
      <alignment horizontal="left" vertical="top" shrinkToFit="1"/>
      <protection/>
    </xf>
    <xf numFmtId="0" fontId="5" fillId="0" borderId="59" xfId="61" applyFont="1" applyBorder="1" applyAlignment="1">
      <alignment vertical="top" wrapText="1"/>
      <protection/>
    </xf>
    <xf numFmtId="0" fontId="5" fillId="0" borderId="61" xfId="61" applyFont="1" applyBorder="1" applyAlignment="1">
      <alignment vertical="top" wrapText="1"/>
      <protection/>
    </xf>
    <xf numFmtId="0" fontId="5" fillId="0" borderId="32" xfId="61" applyFont="1" applyBorder="1" applyAlignment="1">
      <alignment vertical="top" wrapText="1"/>
      <protection/>
    </xf>
    <xf numFmtId="0" fontId="25" fillId="0" borderId="0" xfId="0" applyFont="1" applyAlignment="1">
      <alignment horizontal="right" vertical="center"/>
    </xf>
    <xf numFmtId="0" fontId="67" fillId="0" borderId="0" xfId="63">
      <alignment vertical="center"/>
      <protection/>
    </xf>
    <xf numFmtId="0" fontId="5" fillId="13" borderId="0" xfId="0" applyFont="1" applyFill="1" applyAlignment="1">
      <alignment vertical="center" shrinkToFit="1"/>
    </xf>
    <xf numFmtId="0" fontId="5" fillId="0" borderId="0" xfId="0" applyFont="1" applyAlignment="1">
      <alignment vertical="center" shrinkToFit="1"/>
    </xf>
    <xf numFmtId="0" fontId="5" fillId="13" borderId="0" xfId="64" applyFont="1" applyFill="1" applyBorder="1" applyAlignment="1">
      <alignment horizontal="left" vertical="center" shrinkToFit="1"/>
      <protection/>
    </xf>
    <xf numFmtId="0" fontId="5" fillId="13" borderId="48" xfId="64" applyFont="1" applyFill="1" applyBorder="1" applyAlignment="1">
      <alignment horizontal="left" vertical="center" shrinkToFit="1"/>
      <protection/>
    </xf>
    <xf numFmtId="0" fontId="5" fillId="0" borderId="62" xfId="0" applyFont="1" applyBorder="1" applyAlignment="1">
      <alignment vertical="center" shrinkToFit="1"/>
    </xf>
    <xf numFmtId="0" fontId="89" fillId="0" borderId="0" xfId="62" applyFont="1" applyAlignment="1">
      <alignment horizontal="right" vertical="top" wrapText="1"/>
      <protection/>
    </xf>
    <xf numFmtId="0" fontId="0" fillId="0" borderId="0" xfId="0" applyFont="1" applyAlignment="1">
      <alignment horizontal="right" vertical="center" shrinkToFit="1"/>
    </xf>
    <xf numFmtId="0" fontId="18" fillId="0" borderId="48" xfId="0" applyFont="1" applyBorder="1" applyAlignment="1">
      <alignment horizontal="center" vertical="center"/>
    </xf>
    <xf numFmtId="0" fontId="18" fillId="0" borderId="62" xfId="0" applyFont="1" applyBorder="1" applyAlignment="1">
      <alignment horizontal="center" vertical="center"/>
    </xf>
    <xf numFmtId="0" fontId="23" fillId="0" borderId="0" xfId="0" applyFont="1" applyAlignment="1">
      <alignment horizontal="center" vertical="center"/>
    </xf>
    <xf numFmtId="0" fontId="0" fillId="34" borderId="68" xfId="61" applyFont="1" applyFill="1" applyBorder="1" applyAlignment="1" applyProtection="1">
      <alignment horizontal="center" vertical="center" shrinkToFit="1"/>
      <protection locked="0"/>
    </xf>
    <xf numFmtId="0" fontId="102" fillId="0" borderId="0" xfId="63" applyFont="1" applyAlignment="1">
      <alignment vertical="top" shrinkToFit="1"/>
      <protection/>
    </xf>
    <xf numFmtId="49" fontId="0" fillId="13" borderId="48" xfId="0" applyNumberFormat="1" applyFill="1" applyBorder="1" applyAlignment="1">
      <alignment horizontal="left" vertical="center" shrinkToFit="1"/>
    </xf>
    <xf numFmtId="0" fontId="85" fillId="0" borderId="0" xfId="62" applyFont="1" applyAlignment="1">
      <alignment vertical="top" shrinkToFit="1"/>
      <protection/>
    </xf>
    <xf numFmtId="0" fontId="67" fillId="0" borderId="0" xfId="63">
      <alignment vertical="center"/>
      <protection/>
    </xf>
    <xf numFmtId="0" fontId="103" fillId="12" borderId="48" xfId="0" applyFont="1" applyFill="1" applyBorder="1" applyAlignment="1">
      <alignment vertical="center" shrinkToFit="1"/>
    </xf>
    <xf numFmtId="0" fontId="10" fillId="0" borderId="0" xfId="64" applyFont="1" applyFill="1" applyBorder="1" applyAlignment="1">
      <alignment horizontal="left" vertical="center" wrapText="1"/>
      <protection/>
    </xf>
    <xf numFmtId="0" fontId="10" fillId="0" borderId="0" xfId="64" applyFont="1" applyFill="1" applyBorder="1" applyAlignment="1">
      <alignment horizontal="left" vertical="center" wrapText="1" shrinkToFit="1"/>
      <protection/>
    </xf>
    <xf numFmtId="0" fontId="0" fillId="0" borderId="0" xfId="0" applyAlignment="1">
      <alignment vertical="center" wrapText="1"/>
    </xf>
    <xf numFmtId="0" fontId="0" fillId="0" borderId="0" xfId="64" applyAlignment="1">
      <alignment vertical="center"/>
      <protection/>
    </xf>
    <xf numFmtId="0" fontId="7" fillId="0" borderId="0" xfId="64" applyFont="1" applyAlignment="1">
      <alignment wrapText="1"/>
      <protection/>
    </xf>
    <xf numFmtId="0" fontId="5" fillId="0" borderId="0" xfId="64" applyFont="1" applyBorder="1" applyAlignment="1">
      <alignment horizontal="right" vertical="center" wrapText="1"/>
      <protection/>
    </xf>
    <xf numFmtId="0" fontId="23" fillId="0" borderId="56" xfId="64" applyFont="1" applyBorder="1" applyAlignment="1">
      <alignment horizontal="left" vertical="center"/>
      <protection/>
    </xf>
    <xf numFmtId="0" fontId="23" fillId="0" borderId="52" xfId="64" applyFont="1" applyBorder="1" applyAlignment="1">
      <alignment horizontal="left" vertical="center"/>
      <protection/>
    </xf>
    <xf numFmtId="0" fontId="23" fillId="0" borderId="82" xfId="64" applyFont="1" applyBorder="1" applyAlignment="1">
      <alignment horizontal="left" vertical="center"/>
      <protection/>
    </xf>
    <xf numFmtId="0" fontId="23" fillId="0" borderId="55" xfId="61" applyFont="1" applyBorder="1" applyAlignment="1">
      <alignment vertical="center"/>
      <protection/>
    </xf>
    <xf numFmtId="0" fontId="23" fillId="0" borderId="57" xfId="61" applyFont="1" applyBorder="1" applyAlignment="1">
      <alignment vertical="center"/>
      <protection/>
    </xf>
    <xf numFmtId="0" fontId="23" fillId="0" borderId="49" xfId="61" applyFont="1" applyBorder="1" applyAlignment="1">
      <alignment vertical="center"/>
      <protection/>
    </xf>
    <xf numFmtId="0" fontId="23" fillId="0" borderId="50" xfId="61" applyFont="1" applyBorder="1" applyAlignment="1">
      <alignment vertical="center"/>
      <protection/>
    </xf>
    <xf numFmtId="0" fontId="23" fillId="0" borderId="62" xfId="61" applyFont="1" applyBorder="1" applyAlignment="1">
      <alignment vertical="center"/>
      <protection/>
    </xf>
    <xf numFmtId="0" fontId="23" fillId="0" borderId="48" xfId="61" applyFont="1" applyBorder="1" applyAlignment="1">
      <alignment vertical="center"/>
      <protection/>
    </xf>
    <xf numFmtId="0" fontId="23" fillId="0" borderId="56" xfId="61" applyFont="1" applyBorder="1" applyAlignment="1">
      <alignment vertical="center" shrinkToFit="1"/>
      <protection/>
    </xf>
    <xf numFmtId="0" fontId="23" fillId="0" borderId="52" xfId="61" applyFont="1" applyBorder="1" applyAlignment="1">
      <alignment vertical="center" shrinkToFit="1"/>
      <protection/>
    </xf>
    <xf numFmtId="0" fontId="23" fillId="0" borderId="56" xfId="61" applyFont="1" applyBorder="1" applyAlignment="1">
      <alignment vertical="center"/>
      <protection/>
    </xf>
    <xf numFmtId="0" fontId="23" fillId="0" borderId="52" xfId="61" applyFont="1" applyBorder="1" applyAlignment="1">
      <alignment vertical="center"/>
      <protection/>
    </xf>
    <xf numFmtId="0" fontId="0" fillId="0" borderId="59" xfId="61" applyFont="1" applyBorder="1" applyAlignment="1">
      <alignment/>
      <protection/>
    </xf>
    <xf numFmtId="0" fontId="23" fillId="0" borderId="21" xfId="61" applyFont="1" applyFill="1" applyBorder="1" applyAlignment="1">
      <alignment vertical="center" shrinkToFit="1"/>
      <protection/>
    </xf>
    <xf numFmtId="0" fontId="23" fillId="0" borderId="48" xfId="61" applyFont="1" applyFill="1" applyBorder="1" applyAlignment="1">
      <alignment vertical="center" shrinkToFit="1"/>
      <protection/>
    </xf>
    <xf numFmtId="0" fontId="7" fillId="0" borderId="82" xfId="61" applyFont="1" applyFill="1" applyBorder="1" applyAlignment="1">
      <alignment vertical="center"/>
      <protection/>
    </xf>
    <xf numFmtId="0" fontId="23" fillId="0" borderId="21" xfId="61" applyFont="1" applyFill="1" applyBorder="1" applyAlignment="1">
      <alignment vertical="center"/>
      <protection/>
    </xf>
    <xf numFmtId="0" fontId="23" fillId="0" borderId="48" xfId="61" applyFont="1" applyFill="1" applyBorder="1" applyAlignment="1">
      <alignment vertical="center"/>
      <protection/>
    </xf>
    <xf numFmtId="0" fontId="23" fillId="0" borderId="62" xfId="61" applyFont="1" applyFill="1" applyBorder="1" applyAlignment="1">
      <alignment vertical="center" shrinkToFit="1"/>
      <protection/>
    </xf>
    <xf numFmtId="0" fontId="23" fillId="0" borderId="29" xfId="61" applyFont="1" applyBorder="1" applyAlignment="1">
      <alignment horizontal="center" vertical="center" shrinkToFit="1"/>
      <protection/>
    </xf>
    <xf numFmtId="0" fontId="23" fillId="0" borderId="46" xfId="61" applyFont="1" applyBorder="1" applyAlignment="1">
      <alignment horizontal="center" vertical="center" shrinkToFit="1"/>
      <protection/>
    </xf>
    <xf numFmtId="0" fontId="0" fillId="13" borderId="32" xfId="61" applyFont="1" applyFill="1" applyBorder="1" applyAlignment="1">
      <alignment horizontal="left" vertical="center" indent="1" shrinkToFit="1"/>
      <protection/>
    </xf>
    <xf numFmtId="0" fontId="23" fillId="0" borderId="21" xfId="61" applyFont="1" applyBorder="1" applyAlignment="1">
      <alignment vertical="center"/>
      <protection/>
    </xf>
    <xf numFmtId="0" fontId="0" fillId="0" borderId="31" xfId="61" applyFont="1" applyBorder="1" applyAlignment="1">
      <alignment vertical="center" wrapText="1"/>
      <protection/>
    </xf>
    <xf numFmtId="0" fontId="0" fillId="0" borderId="59" xfId="61" applyFont="1" applyBorder="1" applyAlignment="1">
      <alignment vertical="center" wrapText="1"/>
      <protection/>
    </xf>
    <xf numFmtId="0" fontId="0" fillId="0" borderId="59" xfId="61" applyFont="1" applyBorder="1" applyAlignment="1">
      <alignment vertical="center" shrinkToFit="1"/>
      <protection/>
    </xf>
    <xf numFmtId="0" fontId="0" fillId="13" borderId="59" xfId="61" applyFont="1" applyFill="1" applyBorder="1" applyAlignment="1">
      <alignment horizontal="left" vertical="center" wrapText="1" indent="1"/>
      <protection/>
    </xf>
    <xf numFmtId="0" fontId="0" fillId="13" borderId="32" xfId="61" applyFont="1" applyFill="1" applyBorder="1" applyAlignment="1">
      <alignment horizontal="left" vertical="center" wrapText="1" indent="1"/>
      <protection/>
    </xf>
    <xf numFmtId="0" fontId="0" fillId="13" borderId="59" xfId="61" applyFont="1" applyFill="1" applyBorder="1" applyAlignment="1">
      <alignment horizontal="left" vertical="center" indent="1" shrinkToFit="1"/>
      <protection/>
    </xf>
    <xf numFmtId="0" fontId="23" fillId="0" borderId="62" xfId="61" applyFont="1" applyFill="1" applyBorder="1" applyAlignment="1">
      <alignment vertical="center"/>
      <protection/>
    </xf>
    <xf numFmtId="0" fontId="23" fillId="0" borderId="56" xfId="61" applyFont="1" applyFill="1" applyBorder="1" applyAlignment="1">
      <alignment vertical="center"/>
      <protection/>
    </xf>
    <xf numFmtId="0" fontId="23" fillId="0" borderId="52" xfId="61" applyFont="1" applyFill="1" applyBorder="1" applyAlignment="1">
      <alignment vertical="center"/>
      <protection/>
    </xf>
    <xf numFmtId="0" fontId="23" fillId="0" borderId="56" xfId="61" applyFont="1" applyBorder="1">
      <alignment/>
      <protection/>
    </xf>
    <xf numFmtId="0" fontId="23" fillId="0" borderId="56" xfId="61" applyFont="1" applyFill="1" applyBorder="1" applyAlignment="1">
      <alignment horizontal="right" vertical="center"/>
      <protection/>
    </xf>
    <xf numFmtId="0" fontId="23" fillId="0" borderId="56" xfId="61" applyFont="1" applyFill="1" applyBorder="1" applyAlignment="1">
      <alignment horizontal="center" vertical="center"/>
      <protection/>
    </xf>
    <xf numFmtId="0" fontId="23" fillId="0" borderId="55" xfId="61" applyFont="1" applyFill="1" applyBorder="1" applyAlignment="1">
      <alignment vertical="center"/>
      <protection/>
    </xf>
    <xf numFmtId="0" fontId="23" fillId="0" borderId="53" xfId="61" applyFont="1" applyBorder="1" applyAlignment="1">
      <alignment vertical="center"/>
      <protection/>
    </xf>
    <xf numFmtId="0" fontId="23" fillId="0" borderId="51" xfId="61" applyFont="1" applyBorder="1" applyAlignment="1">
      <alignment vertical="center"/>
      <protection/>
    </xf>
    <xf numFmtId="0" fontId="7" fillId="0" borderId="31" xfId="64" applyFont="1" applyBorder="1" applyAlignment="1">
      <alignment horizontal="left" vertical="center" wrapText="1" shrinkToFit="1"/>
      <protection/>
    </xf>
    <xf numFmtId="0" fontId="0" fillId="36" borderId="31" xfId="0" applyFill="1" applyBorder="1" applyAlignment="1">
      <alignment horizontal="center" vertical="center"/>
    </xf>
    <xf numFmtId="0" fontId="0" fillId="36" borderId="32" xfId="0" applyFill="1" applyBorder="1" applyAlignment="1">
      <alignment horizontal="center" vertical="center"/>
    </xf>
    <xf numFmtId="0" fontId="104" fillId="37" borderId="85" xfId="0" applyFont="1" applyFill="1" applyBorder="1" applyAlignment="1">
      <alignment horizontal="center" vertical="center" wrapText="1" shrinkToFit="1"/>
    </xf>
    <xf numFmtId="0" fontId="104" fillId="37" borderId="86" xfId="0" applyFont="1" applyFill="1" applyBorder="1" applyAlignment="1">
      <alignment horizontal="center" vertical="center" shrinkToFit="1"/>
    </xf>
    <xf numFmtId="0" fontId="104" fillId="37" borderId="28" xfId="0" applyFont="1" applyFill="1" applyBorder="1" applyAlignment="1">
      <alignment horizontal="center" vertical="center" shrinkToFit="1"/>
    </xf>
    <xf numFmtId="0" fontId="104" fillId="37" borderId="81" xfId="0" applyFont="1" applyFill="1" applyBorder="1" applyAlignment="1">
      <alignment horizontal="center" vertical="center" shrinkToFit="1"/>
    </xf>
    <xf numFmtId="0" fontId="104" fillId="37" borderId="87" xfId="0" applyFont="1" applyFill="1" applyBorder="1" applyAlignment="1">
      <alignment horizontal="center" vertical="center" shrinkToFit="1"/>
    </xf>
    <xf numFmtId="0" fontId="104" fillId="37" borderId="88" xfId="0" applyFont="1" applyFill="1" applyBorder="1" applyAlignment="1">
      <alignment horizontal="center" vertical="center" shrinkToFit="1"/>
    </xf>
    <xf numFmtId="0" fontId="104" fillId="37" borderId="85" xfId="0" applyFont="1" applyFill="1" applyBorder="1" applyAlignment="1">
      <alignment horizontal="left" vertical="center" wrapText="1" shrinkToFit="1"/>
    </xf>
    <xf numFmtId="0" fontId="104" fillId="37" borderId="86" xfId="0" applyFont="1" applyFill="1" applyBorder="1" applyAlignment="1">
      <alignment horizontal="left" vertical="center" wrapText="1" shrinkToFit="1"/>
    </xf>
    <xf numFmtId="0" fontId="104" fillId="37" borderId="28" xfId="0" applyFont="1" applyFill="1" applyBorder="1" applyAlignment="1">
      <alignment horizontal="left" vertical="center" wrapText="1" shrinkToFit="1"/>
    </xf>
    <xf numFmtId="0" fontId="104" fillId="37" borderId="81" xfId="0" applyFont="1" applyFill="1" applyBorder="1" applyAlignment="1">
      <alignment horizontal="left" vertical="center" wrapText="1" shrinkToFit="1"/>
    </xf>
    <xf numFmtId="0" fontId="104" fillId="37" borderId="87" xfId="0" applyFont="1" applyFill="1" applyBorder="1" applyAlignment="1">
      <alignment horizontal="left" vertical="center" wrapText="1" shrinkToFit="1"/>
    </xf>
    <xf numFmtId="0" fontId="104" fillId="37" borderId="88" xfId="0" applyFont="1" applyFill="1" applyBorder="1" applyAlignment="1">
      <alignment horizontal="left" vertical="center" wrapText="1" shrinkToFit="1"/>
    </xf>
    <xf numFmtId="0" fontId="104" fillId="37" borderId="85" xfId="0" applyFont="1" applyFill="1" applyBorder="1" applyAlignment="1">
      <alignment vertical="center" wrapText="1" shrinkToFit="1"/>
    </xf>
    <xf numFmtId="0" fontId="104" fillId="37" borderId="86" xfId="0" applyFont="1" applyFill="1" applyBorder="1" applyAlignment="1">
      <alignment vertical="center" shrinkToFit="1"/>
    </xf>
    <xf numFmtId="0" fontId="104" fillId="37" borderId="28" xfId="0" applyFont="1" applyFill="1" applyBorder="1" applyAlignment="1">
      <alignment vertical="center" shrinkToFit="1"/>
    </xf>
    <xf numFmtId="0" fontId="104" fillId="37" borderId="81" xfId="0" applyFont="1" applyFill="1" applyBorder="1" applyAlignment="1">
      <alignment vertical="center" shrinkToFit="1"/>
    </xf>
    <xf numFmtId="0" fontId="104" fillId="37" borderId="87" xfId="0" applyFont="1" applyFill="1" applyBorder="1" applyAlignment="1">
      <alignment vertical="center" shrinkToFit="1"/>
    </xf>
    <xf numFmtId="0" fontId="104" fillId="37" borderId="88" xfId="0" applyFont="1" applyFill="1" applyBorder="1" applyAlignment="1">
      <alignment vertical="center" shrinkToFit="1"/>
    </xf>
    <xf numFmtId="0" fontId="0" fillId="0" borderId="31" xfId="0" applyBorder="1" applyAlignment="1">
      <alignment horizontal="center" vertical="center"/>
    </xf>
    <xf numFmtId="0" fontId="0" fillId="0" borderId="59"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wrapText="1"/>
    </xf>
    <xf numFmtId="0" fontId="0" fillId="0" borderId="59"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left" vertical="center" wrapText="1"/>
    </xf>
    <xf numFmtId="0" fontId="0" fillId="0" borderId="59" xfId="0" applyBorder="1" applyAlignment="1">
      <alignment horizontal="left" vertical="center" wrapText="1"/>
    </xf>
    <xf numFmtId="0" fontId="0" fillId="0" borderId="32" xfId="0" applyBorder="1" applyAlignment="1">
      <alignment horizontal="left" vertical="center" wrapText="1"/>
    </xf>
    <xf numFmtId="0" fontId="23" fillId="0" borderId="48" xfId="0" applyFont="1"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85" fillId="0" borderId="0" xfId="62" applyFont="1" applyAlignment="1">
      <alignment horizontal="left" vertical="center" wrapText="1"/>
      <protection/>
    </xf>
    <xf numFmtId="0" fontId="89" fillId="0" borderId="0" xfId="62" applyFont="1" applyAlignment="1">
      <alignment horizontal="left" vertical="center" wrapText="1"/>
      <protection/>
    </xf>
    <xf numFmtId="0" fontId="85" fillId="0" borderId="62" xfId="62" applyFont="1" applyBorder="1" applyAlignment="1">
      <alignment horizontal="center" vertical="center"/>
      <protection/>
    </xf>
    <xf numFmtId="3" fontId="85" fillId="0" borderId="62" xfId="62" applyNumberFormat="1" applyFont="1" applyBorder="1" applyAlignment="1">
      <alignment horizontal="right" vertical="center"/>
      <protection/>
    </xf>
    <xf numFmtId="0" fontId="85" fillId="0" borderId="0" xfId="62" applyFont="1" applyAlignment="1">
      <alignment horizontal="left" vertical="top" wrapText="1"/>
      <protection/>
    </xf>
    <xf numFmtId="0" fontId="85" fillId="0" borderId="0" xfId="62" applyFont="1" applyAlignment="1">
      <alignment vertical="top" shrinkToFit="1"/>
      <protection/>
    </xf>
    <xf numFmtId="0" fontId="30" fillId="0" borderId="0" xfId="62" applyFont="1" applyAlignment="1">
      <alignment horizontal="center" vertical="center" wrapText="1"/>
      <protection/>
    </xf>
    <xf numFmtId="0" fontId="105" fillId="0" borderId="0" xfId="62" applyFont="1" applyAlignment="1">
      <alignment horizontal="center" vertical="center" wrapText="1"/>
      <protection/>
    </xf>
    <xf numFmtId="0" fontId="85" fillId="0" borderId="0" xfId="62" applyFont="1" applyAlignment="1">
      <alignment horizontal="left" vertical="top" shrinkToFit="1"/>
      <protection/>
    </xf>
    <xf numFmtId="3" fontId="85" fillId="0" borderId="48" xfId="62" applyNumberFormat="1" applyFont="1" applyBorder="1" applyAlignment="1">
      <alignment horizontal="right" vertical="center" wrapText="1"/>
      <protection/>
    </xf>
    <xf numFmtId="0" fontId="105" fillId="0" borderId="0" xfId="62" applyFont="1" applyAlignment="1">
      <alignment horizontal="left" vertical="center" wrapText="1"/>
      <protection/>
    </xf>
    <xf numFmtId="0" fontId="88" fillId="0" borderId="0" xfId="62" applyFont="1" applyAlignment="1">
      <alignment horizontal="center" vertical="center" wrapText="1"/>
      <protection/>
    </xf>
    <xf numFmtId="0" fontId="85" fillId="0" borderId="48" xfId="62" applyFont="1" applyBorder="1" applyAlignment="1">
      <alignment horizontal="center" vertical="center" wrapText="1"/>
      <protection/>
    </xf>
    <xf numFmtId="0" fontId="85" fillId="0" borderId="62" xfId="62" applyFont="1" applyBorder="1" applyAlignment="1">
      <alignment horizontal="center" vertical="center" wrapText="1"/>
      <protection/>
    </xf>
    <xf numFmtId="0" fontId="85" fillId="0" borderId="0" xfId="62" applyFont="1" applyAlignment="1">
      <alignment vertical="center" wrapText="1"/>
      <protection/>
    </xf>
    <xf numFmtId="0" fontId="105" fillId="0" borderId="48" xfId="62" applyFont="1" applyBorder="1" applyAlignment="1">
      <alignment horizontal="center" vertical="center" shrinkToFit="1"/>
      <protection/>
    </xf>
    <xf numFmtId="0" fontId="94" fillId="0" borderId="0" xfId="63" applyFont="1" applyAlignment="1">
      <alignment horizontal="left" vertical="center" wrapText="1"/>
      <protection/>
    </xf>
    <xf numFmtId="0" fontId="91" fillId="0" borderId="0" xfId="63" applyFont="1" applyAlignment="1">
      <alignment vertical="center" wrapText="1"/>
      <protection/>
    </xf>
    <xf numFmtId="0" fontId="91" fillId="0" borderId="0" xfId="63" applyFont="1" applyAlignment="1">
      <alignment horizontal="left" vertical="center" wrapText="1"/>
      <protection/>
    </xf>
    <xf numFmtId="0" fontId="106" fillId="0" borderId="0" xfId="63" applyFont="1" applyAlignment="1">
      <alignment horizontal="center" vertical="center" wrapText="1"/>
      <protection/>
    </xf>
    <xf numFmtId="0" fontId="7" fillId="0" borderId="89" xfId="61" applyFont="1" applyBorder="1" applyAlignment="1">
      <alignment horizontal="left" vertical="center"/>
      <protection/>
    </xf>
    <xf numFmtId="0" fontId="7" fillId="0" borderId="64" xfId="61" applyFont="1" applyBorder="1" applyAlignment="1">
      <alignment horizontal="left" vertical="center"/>
      <protection/>
    </xf>
    <xf numFmtId="0" fontId="0" fillId="0" borderId="58" xfId="61" applyFont="1" applyBorder="1" applyAlignment="1">
      <alignment vertical="center"/>
      <protection/>
    </xf>
    <xf numFmtId="0" fontId="0" fillId="0" borderId="23" xfId="61" applyFont="1" applyBorder="1" applyAlignment="1">
      <alignment vertical="center"/>
      <protection/>
    </xf>
    <xf numFmtId="0" fontId="0" fillId="0" borderId="54" xfId="61" applyFont="1" applyBorder="1" applyAlignment="1">
      <alignment vertical="center"/>
      <protection/>
    </xf>
    <xf numFmtId="0" fontId="0" fillId="0" borderId="24" xfId="61" applyFont="1" applyBorder="1" applyAlignment="1">
      <alignment vertical="center"/>
      <protection/>
    </xf>
    <xf numFmtId="0" fontId="0" fillId="0" borderId="50" xfId="61" applyFont="1" applyBorder="1" applyAlignment="1">
      <alignment vertical="center"/>
      <protection/>
    </xf>
    <xf numFmtId="0" fontId="0" fillId="0" borderId="49" xfId="61" applyFont="1" applyBorder="1" applyAlignment="1">
      <alignment vertical="center"/>
      <protection/>
    </xf>
    <xf numFmtId="0" fontId="0" fillId="0" borderId="31" xfId="61" applyFont="1" applyBorder="1" applyAlignment="1">
      <alignment horizontal="left" vertical="center"/>
      <protection/>
    </xf>
    <xf numFmtId="0" fontId="0" fillId="0" borderId="59" xfId="61" applyFont="1" applyBorder="1" applyAlignment="1">
      <alignment horizontal="left" vertical="center"/>
      <protection/>
    </xf>
    <xf numFmtId="0" fontId="0" fillId="0" borderId="32" xfId="61" applyFont="1" applyBorder="1" applyAlignment="1">
      <alignment horizontal="left" vertical="center"/>
      <protection/>
    </xf>
    <xf numFmtId="0" fontId="0" fillId="0" borderId="31" xfId="61" applyFont="1" applyBorder="1" applyAlignment="1">
      <alignment horizontal="left" vertical="center" wrapText="1"/>
      <protection/>
    </xf>
    <xf numFmtId="0" fontId="0" fillId="0" borderId="32" xfId="61" applyFont="1" applyBorder="1" applyAlignment="1">
      <alignment horizontal="left" vertical="center" wrapText="1"/>
      <protection/>
    </xf>
    <xf numFmtId="0" fontId="0" fillId="0" borderId="31" xfId="61" applyFont="1" applyFill="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31" xfId="61" applyFont="1" applyBorder="1" applyAlignment="1">
      <alignment vertical="center"/>
      <protection/>
    </xf>
    <xf numFmtId="0" fontId="0" fillId="0" borderId="59" xfId="61" applyFont="1" applyBorder="1" applyAlignment="1">
      <alignment vertical="center"/>
      <protection/>
    </xf>
    <xf numFmtId="0" fontId="0" fillId="0" borderId="32" xfId="61" applyFont="1" applyBorder="1" applyAlignment="1">
      <alignment vertical="center"/>
      <protection/>
    </xf>
    <xf numFmtId="0" fontId="0" fillId="0" borderId="58" xfId="61" applyFont="1" applyBorder="1" applyAlignment="1">
      <alignment vertical="center" wrapText="1" shrinkToFit="1"/>
      <protection/>
    </xf>
    <xf numFmtId="0" fontId="0" fillId="0" borderId="23" xfId="61" applyFont="1" applyBorder="1" applyAlignment="1">
      <alignment shrinkToFit="1"/>
      <protection/>
    </xf>
    <xf numFmtId="0" fontId="0" fillId="0" borderId="54" xfId="61" applyFont="1" applyBorder="1" applyAlignment="1">
      <alignment vertical="center" shrinkToFit="1"/>
      <protection/>
    </xf>
    <xf numFmtId="0" fontId="0" fillId="0" borderId="24" xfId="61" applyFont="1" applyBorder="1" applyAlignment="1">
      <alignment shrinkToFit="1"/>
      <protection/>
    </xf>
    <xf numFmtId="0" fontId="0" fillId="0" borderId="54" xfId="61" applyFont="1" applyBorder="1" applyAlignment="1">
      <alignment shrinkToFit="1"/>
      <protection/>
    </xf>
    <xf numFmtId="0" fontId="0" fillId="0" borderId="50" xfId="61" applyFont="1" applyBorder="1" applyAlignment="1">
      <alignment shrinkToFit="1"/>
      <protection/>
    </xf>
    <xf numFmtId="0" fontId="0" fillId="0" borderId="49" xfId="61" applyFont="1" applyBorder="1" applyAlignment="1">
      <alignment shrinkToFit="1"/>
      <protection/>
    </xf>
    <xf numFmtId="0" fontId="7" fillId="34" borderId="29" xfId="61" applyFont="1" applyFill="1" applyBorder="1" applyAlignment="1" applyProtection="1">
      <alignment vertical="center" wrapText="1"/>
      <protection locked="0"/>
    </xf>
    <xf numFmtId="0" fontId="0" fillId="0" borderId="31" xfId="61" applyFont="1" applyBorder="1" applyAlignment="1">
      <alignment vertical="center" wrapText="1"/>
      <protection/>
    </xf>
    <xf numFmtId="0" fontId="0" fillId="0" borderId="59" xfId="61" applyFont="1" applyBorder="1" applyAlignment="1">
      <alignment vertical="center" wrapText="1"/>
      <protection/>
    </xf>
    <xf numFmtId="0" fontId="0" fillId="0" borderId="32" xfId="61" applyFont="1" applyBorder="1" applyAlignment="1">
      <alignment wrapText="1"/>
      <protection/>
    </xf>
    <xf numFmtId="5" fontId="9" fillId="34" borderId="29" xfId="61" applyNumberFormat="1" applyFont="1" applyFill="1" applyBorder="1" applyAlignment="1" applyProtection="1">
      <alignment vertical="center" shrinkToFit="1"/>
      <protection locked="0"/>
    </xf>
    <xf numFmtId="5" fontId="7" fillId="34" borderId="29" xfId="61" applyNumberFormat="1" applyFont="1" applyFill="1" applyBorder="1" applyAlignment="1" applyProtection="1">
      <alignment vertical="center" shrinkToFit="1"/>
      <protection locked="0"/>
    </xf>
    <xf numFmtId="0" fontId="0" fillId="0" borderId="31" xfId="61" applyFont="1" applyBorder="1" applyAlignment="1">
      <alignment horizontal="left" vertical="center" wrapText="1"/>
      <protection/>
    </xf>
    <xf numFmtId="0" fontId="0" fillId="0" borderId="59" xfId="61" applyFont="1" applyBorder="1" applyAlignment="1">
      <alignment horizontal="left" vertical="center" wrapText="1"/>
      <protection/>
    </xf>
    <xf numFmtId="0" fontId="0" fillId="0" borderId="32" xfId="61" applyFont="1" applyBorder="1" applyAlignment="1">
      <alignment horizontal="left" vertical="center" wrapText="1"/>
      <protection/>
    </xf>
    <xf numFmtId="0" fontId="18" fillId="0" borderId="29" xfId="61" applyFont="1" applyBorder="1" applyAlignment="1">
      <alignment horizontal="center" vertical="center"/>
      <protection/>
    </xf>
    <xf numFmtId="0" fontId="9" fillId="34" borderId="29" xfId="61" applyFont="1" applyFill="1" applyBorder="1" applyAlignment="1" applyProtection="1">
      <alignment vertical="top" wrapText="1"/>
      <protection locked="0"/>
    </xf>
    <xf numFmtId="0" fontId="7" fillId="34" borderId="29" xfId="61" applyFont="1" applyFill="1" applyBorder="1" applyAlignment="1" applyProtection="1">
      <alignment vertical="top" wrapText="1"/>
      <protection locked="0"/>
    </xf>
    <xf numFmtId="0" fontId="23" fillId="34" borderId="62" xfId="61" applyFont="1" applyFill="1" applyBorder="1" applyAlignment="1" applyProtection="1">
      <alignment horizontal="left" vertical="center"/>
      <protection locked="0"/>
    </xf>
    <xf numFmtId="0" fontId="23" fillId="34" borderId="61" xfId="61" applyFont="1" applyFill="1" applyBorder="1" applyAlignment="1" applyProtection="1">
      <alignment horizontal="left" vertical="center"/>
      <protection locked="0"/>
    </xf>
    <xf numFmtId="0" fontId="0" fillId="0" borderId="58" xfId="61" applyFont="1" applyBorder="1" applyAlignment="1">
      <alignment horizontal="left" vertical="center" wrapText="1" shrinkToFit="1"/>
      <protection/>
    </xf>
    <xf numFmtId="0" fontId="0" fillId="0" borderId="23" xfId="61" applyFont="1" applyBorder="1" applyAlignment="1">
      <alignment horizontal="left" vertical="center" shrinkToFit="1"/>
      <protection/>
    </xf>
    <xf numFmtId="0" fontId="0" fillId="0" borderId="50" xfId="61" applyFont="1" applyBorder="1" applyAlignment="1">
      <alignment horizontal="left" vertical="center" shrinkToFit="1"/>
      <protection/>
    </xf>
    <xf numFmtId="0" fontId="0" fillId="0" borderId="49" xfId="61" applyFont="1" applyBorder="1" applyAlignment="1">
      <alignment horizontal="left" vertical="center" shrinkToFit="1"/>
      <protection/>
    </xf>
    <xf numFmtId="0" fontId="23" fillId="0" borderId="58" xfId="61" applyFont="1" applyBorder="1" applyAlignment="1">
      <alignment horizontal="left" vertical="center"/>
      <protection/>
    </xf>
    <xf numFmtId="0" fontId="23" fillId="0" borderId="21" xfId="61" applyFont="1" applyBorder="1" applyAlignment="1">
      <alignment horizontal="left" vertical="center"/>
      <protection/>
    </xf>
    <xf numFmtId="0" fontId="0" fillId="0" borderId="31" xfId="61" applyFont="1" applyBorder="1" applyAlignment="1">
      <alignment vertical="top" wrapText="1"/>
      <protection/>
    </xf>
    <xf numFmtId="0" fontId="0" fillId="0" borderId="59" xfId="61" applyFont="1" applyBorder="1" applyAlignment="1">
      <alignment wrapText="1"/>
      <protection/>
    </xf>
    <xf numFmtId="0" fontId="0" fillId="0" borderId="32" xfId="61" applyFont="1" applyBorder="1" applyAlignment="1">
      <alignment wrapText="1"/>
      <protection/>
    </xf>
    <xf numFmtId="0" fontId="0" fillId="0" borderId="90" xfId="61" applyFont="1" applyBorder="1" applyAlignment="1">
      <alignment horizontal="center" vertical="center"/>
      <protection/>
    </xf>
    <xf numFmtId="0" fontId="0" fillId="0" borderId="66" xfId="61" applyFont="1" applyBorder="1" applyAlignment="1">
      <alignment horizontal="center" vertical="center"/>
      <protection/>
    </xf>
    <xf numFmtId="0" fontId="23" fillId="0" borderId="89" xfId="61" applyFont="1" applyBorder="1" applyAlignment="1">
      <alignment horizontal="left" vertical="center"/>
      <protection/>
    </xf>
    <xf numFmtId="0" fontId="23" fillId="0" borderId="64" xfId="61" applyFont="1" applyBorder="1" applyAlignment="1">
      <alignment horizontal="left" vertical="center"/>
      <protection/>
    </xf>
    <xf numFmtId="0" fontId="0" fillId="0" borderId="59" xfId="61" applyFont="1" applyBorder="1" applyAlignment="1">
      <alignment/>
      <protection/>
    </xf>
    <xf numFmtId="0" fontId="0" fillId="0" borderId="32" xfId="61" applyFont="1" applyBorder="1" applyAlignment="1">
      <alignment/>
      <protection/>
    </xf>
    <xf numFmtId="0" fontId="18" fillId="0" borderId="90" xfId="61" applyFont="1" applyFill="1" applyBorder="1" applyAlignment="1">
      <alignment horizontal="left" vertical="center"/>
      <protection/>
    </xf>
    <xf numFmtId="0" fontId="18" fillId="0" borderId="65" xfId="61" applyFont="1" applyFill="1" applyBorder="1" applyAlignment="1">
      <alignment horizontal="left" vertical="center"/>
      <protection/>
    </xf>
    <xf numFmtId="0" fontId="18" fillId="0" borderId="66" xfId="61" applyFont="1" applyFill="1" applyBorder="1" applyAlignment="1">
      <alignment horizontal="left" vertical="center"/>
      <protection/>
    </xf>
    <xf numFmtId="0" fontId="18" fillId="0" borderId="63" xfId="61" applyFont="1" applyFill="1" applyBorder="1" applyAlignment="1">
      <alignment horizontal="left" vertical="center"/>
      <protection/>
    </xf>
    <xf numFmtId="0" fontId="21" fillId="0" borderId="31" xfId="61" applyFont="1" applyBorder="1" applyAlignment="1">
      <alignment vertical="top" wrapText="1"/>
      <protection/>
    </xf>
    <xf numFmtId="0" fontId="21" fillId="0" borderId="59" xfId="61" applyFont="1" applyBorder="1" applyAlignment="1">
      <alignment vertical="top" wrapText="1"/>
      <protection/>
    </xf>
    <xf numFmtId="0" fontId="21" fillId="0" borderId="59" xfId="61" applyFont="1" applyBorder="1" applyAlignment="1">
      <alignment/>
      <protection/>
    </xf>
    <xf numFmtId="0" fontId="21" fillId="0" borderId="32" xfId="61" applyFont="1" applyBorder="1" applyAlignment="1">
      <alignment/>
      <protection/>
    </xf>
    <xf numFmtId="0" fontId="22" fillId="0" borderId="0" xfId="61" applyFont="1" applyAlignment="1">
      <alignment horizontal="center" vertical="center"/>
      <protection/>
    </xf>
    <xf numFmtId="0" fontId="0" fillId="0" borderId="21" xfId="61" applyFont="1" applyBorder="1" applyAlignment="1">
      <alignment vertical="center"/>
      <protection/>
    </xf>
    <xf numFmtId="0" fontId="23" fillId="0" borderId="0" xfId="61" applyFont="1" applyAlignment="1">
      <alignment vertical="center"/>
      <protection/>
    </xf>
    <xf numFmtId="0" fontId="18" fillId="0" borderId="31" xfId="61" applyFont="1" applyFill="1" applyBorder="1" applyAlignment="1">
      <alignment horizontal="center" vertical="center"/>
      <protection/>
    </xf>
    <xf numFmtId="0" fontId="18" fillId="0" borderId="32" xfId="61" applyFont="1" applyFill="1" applyBorder="1" applyAlignment="1">
      <alignment horizontal="center" vertical="center"/>
      <protection/>
    </xf>
    <xf numFmtId="0" fontId="0" fillId="0" borderId="48" xfId="61" applyFont="1" applyBorder="1" applyAlignment="1">
      <alignment vertical="center" shrinkToFit="1"/>
      <protection/>
    </xf>
    <xf numFmtId="0" fontId="23" fillId="0" borderId="31" xfId="61" applyFont="1" applyBorder="1" applyAlignment="1">
      <alignment vertical="center" wrapText="1"/>
      <protection/>
    </xf>
    <xf numFmtId="0" fontId="23" fillId="0" borderId="59" xfId="61" applyFont="1" applyBorder="1" applyAlignment="1">
      <alignment vertical="center" wrapText="1"/>
      <protection/>
    </xf>
    <xf numFmtId="0" fontId="23" fillId="0" borderId="32" xfId="61" applyFont="1" applyBorder="1" applyAlignment="1">
      <alignment vertical="center" wrapText="1"/>
      <protection/>
    </xf>
    <xf numFmtId="0" fontId="0" fillId="0" borderId="59" xfId="61" applyFont="1" applyBorder="1" applyAlignment="1">
      <alignment vertical="top" wrapText="1"/>
      <protection/>
    </xf>
    <xf numFmtId="0" fontId="5" fillId="0" borderId="31" xfId="61" applyFont="1" applyBorder="1" applyAlignment="1">
      <alignment vertical="top" wrapText="1"/>
      <protection/>
    </xf>
    <xf numFmtId="0" fontId="5" fillId="0" borderId="59" xfId="61" applyFont="1" applyBorder="1" applyAlignment="1">
      <alignment vertical="top" wrapText="1"/>
      <protection/>
    </xf>
    <xf numFmtId="0" fontId="5" fillId="0" borderId="59" xfId="61" applyFont="1" applyBorder="1" applyAlignment="1">
      <alignment wrapText="1"/>
      <protection/>
    </xf>
    <xf numFmtId="0" fontId="5" fillId="0" borderId="32" xfId="61" applyFont="1" applyBorder="1" applyAlignment="1">
      <alignment wrapText="1"/>
      <protection/>
    </xf>
    <xf numFmtId="0" fontId="0" fillId="0" borderId="32" xfId="61" applyFont="1" applyBorder="1" applyAlignment="1">
      <alignment vertical="top" wrapText="1"/>
      <protection/>
    </xf>
    <xf numFmtId="0" fontId="25" fillId="0" borderId="0" xfId="61" applyFont="1" applyAlignment="1">
      <alignment horizontal="center" vertical="center"/>
      <protection/>
    </xf>
    <xf numFmtId="0" fontId="5" fillId="0" borderId="31" xfId="61" applyFont="1" applyBorder="1" applyAlignment="1">
      <alignment horizontal="left" vertical="top" wrapText="1"/>
      <protection/>
    </xf>
    <xf numFmtId="0" fontId="5" fillId="0" borderId="59" xfId="61" applyFont="1" applyBorder="1" applyAlignment="1">
      <alignment horizontal="left" vertical="top" wrapText="1"/>
      <protection/>
    </xf>
    <xf numFmtId="0" fontId="5" fillId="0" borderId="32" xfId="61" applyFont="1" applyBorder="1" applyAlignment="1">
      <alignment horizontal="left" vertical="top" wrapText="1"/>
      <protection/>
    </xf>
    <xf numFmtId="0" fontId="0" fillId="0" borderId="31" xfId="61" applyFont="1" applyBorder="1" applyAlignment="1">
      <alignment vertical="top" wrapText="1"/>
      <protection/>
    </xf>
    <xf numFmtId="0" fontId="23" fillId="0" borderId="91" xfId="61" applyFont="1" applyFill="1" applyBorder="1" applyAlignment="1">
      <alignment horizontal="left" vertical="center"/>
      <protection/>
    </xf>
    <xf numFmtId="0" fontId="0" fillId="0" borderId="58" xfId="64" applyFont="1" applyBorder="1" applyAlignment="1">
      <alignment horizontal="center" vertical="center" wrapText="1"/>
      <protection/>
    </xf>
    <xf numFmtId="0" fontId="0" fillId="0" borderId="23" xfId="64" applyBorder="1" applyAlignment="1">
      <alignment horizontal="center" vertical="center" wrapText="1"/>
      <protection/>
    </xf>
    <xf numFmtId="0" fontId="0" fillId="0" borderId="50" xfId="64" applyBorder="1" applyAlignment="1">
      <alignment horizontal="center" vertical="center" wrapText="1"/>
      <protection/>
    </xf>
    <xf numFmtId="0" fontId="0" fillId="0" borderId="49" xfId="64" applyBorder="1" applyAlignment="1">
      <alignment horizontal="center" vertical="center" wrapText="1"/>
      <protection/>
    </xf>
    <xf numFmtId="0" fontId="0" fillId="0" borderId="29" xfId="64" applyFont="1" applyBorder="1" applyAlignment="1">
      <alignment horizontal="center" vertical="center" wrapText="1"/>
      <protection/>
    </xf>
    <xf numFmtId="0" fontId="0" fillId="0" borderId="29" xfId="64" applyBorder="1" applyAlignment="1">
      <alignment horizontal="center" vertical="center" wrapText="1"/>
      <protection/>
    </xf>
    <xf numFmtId="0" fontId="5" fillId="0" borderId="29" xfId="64" applyFont="1" applyBorder="1" applyAlignment="1">
      <alignment vertical="center" wrapText="1"/>
      <protection/>
    </xf>
    <xf numFmtId="0" fontId="0" fillId="0" borderId="54" xfId="64" applyFont="1" applyBorder="1" applyAlignment="1">
      <alignment horizontal="center" vertical="center" wrapText="1"/>
      <protection/>
    </xf>
    <xf numFmtId="0" fontId="0" fillId="0" borderId="24" xfId="64" applyBorder="1" applyAlignment="1">
      <alignment horizontal="center" vertical="center" wrapText="1"/>
      <protection/>
    </xf>
    <xf numFmtId="0" fontId="0" fillId="0" borderId="54" xfId="64" applyBorder="1" applyAlignment="1">
      <alignment horizontal="center" vertical="center" wrapText="1"/>
      <protection/>
    </xf>
    <xf numFmtId="0" fontId="12" fillId="35" borderId="29" xfId="64" applyFont="1" applyFill="1" applyBorder="1" applyAlignment="1">
      <alignment horizontal="center" vertical="center" shrinkToFit="1"/>
      <protection/>
    </xf>
    <xf numFmtId="0" fontId="5" fillId="0" borderId="0" xfId="64" applyFont="1" applyBorder="1" applyAlignment="1">
      <alignment vertical="top" wrapText="1"/>
      <protection/>
    </xf>
    <xf numFmtId="0" fontId="0" fillId="0" borderId="58" xfId="64" applyBorder="1" applyAlignment="1">
      <alignment horizontal="center" vertical="center" wrapText="1"/>
      <protection/>
    </xf>
    <xf numFmtId="0" fontId="107" fillId="0" borderId="0" xfId="64" applyFont="1" applyBorder="1" applyAlignment="1">
      <alignment horizontal="left" vertical="center" wrapText="1"/>
      <protection/>
    </xf>
    <xf numFmtId="0" fontId="7" fillId="0" borderId="31" xfId="64" applyFont="1" applyBorder="1" applyAlignment="1">
      <alignment horizontal="left" vertical="center" wrapText="1"/>
      <protection/>
    </xf>
    <xf numFmtId="0" fontId="7" fillId="0" borderId="59" xfId="64" applyFont="1" applyBorder="1" applyAlignment="1">
      <alignment horizontal="left" vertical="center" wrapText="1"/>
      <protection/>
    </xf>
    <xf numFmtId="0" fontId="0" fillId="0" borderId="58" xfId="64" applyFont="1" applyBorder="1" applyAlignment="1">
      <alignment horizontal="center" vertical="center" wrapText="1"/>
      <protection/>
    </xf>
    <xf numFmtId="0" fontId="0" fillId="0" borderId="54" xfId="64" applyFont="1" applyBorder="1" applyAlignment="1">
      <alignment horizontal="center" vertical="center" wrapText="1"/>
      <protection/>
    </xf>
    <xf numFmtId="0" fontId="7" fillId="0" borderId="29" xfId="64" applyFont="1" applyBorder="1" applyAlignment="1">
      <alignment horizontal="left" vertical="center" wrapText="1"/>
      <protection/>
    </xf>
    <xf numFmtId="0" fontId="0" fillId="0" borderId="0" xfId="64" applyFont="1" applyAlignment="1">
      <alignment vertical="center" wrapText="1"/>
      <protection/>
    </xf>
    <xf numFmtId="0" fontId="0" fillId="0" borderId="0" xfId="64" applyAlignment="1">
      <alignment vertical="center"/>
      <protection/>
    </xf>
    <xf numFmtId="0" fontId="5" fillId="0" borderId="0" xfId="64" applyFont="1" applyBorder="1" applyAlignment="1">
      <alignment vertical="center" wrapText="1"/>
      <protection/>
    </xf>
    <xf numFmtId="0" fontId="7" fillId="0" borderId="31" xfId="64" applyFont="1" applyBorder="1" applyAlignment="1">
      <alignment horizontal="center" vertical="center" wrapText="1"/>
      <protection/>
    </xf>
    <xf numFmtId="0" fontId="7" fillId="0" borderId="59" xfId="64" applyFont="1" applyBorder="1" applyAlignment="1">
      <alignment horizontal="center" vertical="center" wrapText="1"/>
      <protection/>
    </xf>
    <xf numFmtId="0" fontId="7" fillId="0" borderId="32" xfId="64" applyFont="1" applyBorder="1" applyAlignment="1">
      <alignment horizontal="center" vertical="center" wrapText="1"/>
      <protection/>
    </xf>
    <xf numFmtId="0" fontId="0" fillId="0" borderId="31" xfId="64" applyBorder="1" applyAlignment="1">
      <alignment horizontal="center" vertical="center" shrinkToFit="1"/>
      <protection/>
    </xf>
    <xf numFmtId="0" fontId="0" fillId="0" borderId="59" xfId="64" applyBorder="1" applyAlignment="1">
      <alignment horizontal="center" vertical="center" shrinkToFit="1"/>
      <protection/>
    </xf>
    <xf numFmtId="0" fontId="0" fillId="0" borderId="32" xfId="64" applyBorder="1" applyAlignment="1">
      <alignment horizontal="center" vertical="center" shrinkToFit="1"/>
      <protection/>
    </xf>
    <xf numFmtId="0" fontId="7" fillId="0" borderId="32" xfId="64" applyFont="1" applyBorder="1" applyAlignment="1">
      <alignment horizontal="left" vertical="center" wrapText="1"/>
      <protection/>
    </xf>
    <xf numFmtId="189" fontId="0" fillId="0" borderId="31" xfId="64" applyNumberFormat="1" applyBorder="1" applyAlignment="1">
      <alignment vertical="center"/>
      <protection/>
    </xf>
    <xf numFmtId="189" fontId="0" fillId="0" borderId="59" xfId="64" applyNumberFormat="1" applyBorder="1" applyAlignment="1">
      <alignment vertical="center"/>
      <protection/>
    </xf>
    <xf numFmtId="0" fontId="7" fillId="0" borderId="92" xfId="64" applyFont="1" applyBorder="1" applyAlignment="1">
      <alignment horizontal="left" vertical="center" wrapText="1" shrinkToFit="1"/>
      <protection/>
    </xf>
    <xf numFmtId="0" fontId="7" fillId="0" borderId="84" xfId="64" applyFont="1" applyBorder="1" applyAlignment="1">
      <alignment horizontal="left" vertical="center" wrapText="1" shrinkToFit="1"/>
      <protection/>
    </xf>
    <xf numFmtId="0" fontId="0" fillId="0" borderId="31" xfId="64" applyBorder="1" applyAlignment="1">
      <alignment horizontal="center" vertical="center" textRotation="255"/>
      <protection/>
    </xf>
    <xf numFmtId="0" fontId="0" fillId="0" borderId="59" xfId="64" applyBorder="1" applyAlignment="1">
      <alignment horizontal="center" vertical="center" textRotation="255"/>
      <protection/>
    </xf>
    <xf numFmtId="0" fontId="0" fillId="0" borderId="32" xfId="64" applyBorder="1" applyAlignment="1">
      <alignment horizontal="center" vertical="center" textRotation="255"/>
      <protection/>
    </xf>
    <xf numFmtId="0" fontId="103" fillId="0" borderId="0" xfId="64" applyFont="1" applyAlignment="1">
      <alignment horizontal="left" vertical="top" wrapText="1"/>
      <protection/>
    </xf>
    <xf numFmtId="0" fontId="0" fillId="0" borderId="91" xfId="61" applyFont="1" applyFill="1" applyBorder="1" applyAlignment="1">
      <alignment vertical="center"/>
      <protection/>
    </xf>
    <xf numFmtId="0" fontId="7" fillId="0" borderId="31" xfId="64" applyFont="1" applyBorder="1" applyAlignment="1">
      <alignment vertical="center" shrinkToFit="1"/>
      <protection/>
    </xf>
    <xf numFmtId="0" fontId="7" fillId="0" borderId="59" xfId="64" applyFont="1" applyBorder="1" applyAlignment="1">
      <alignment vertical="center" shrinkToFit="1"/>
      <protection/>
    </xf>
    <xf numFmtId="0" fontId="7" fillId="0" borderId="84" xfId="64" applyFont="1" applyBorder="1" applyAlignment="1">
      <alignment vertical="center" shrinkToFit="1"/>
      <protection/>
    </xf>
    <xf numFmtId="190" fontId="0" fillId="0" borderId="31" xfId="64" applyNumberFormat="1" applyBorder="1" applyAlignment="1">
      <alignment vertical="center"/>
      <protection/>
    </xf>
    <xf numFmtId="190" fontId="0" fillId="0" borderId="59" xfId="64" applyNumberFormat="1" applyBorder="1" applyAlignment="1">
      <alignment vertical="center"/>
      <protection/>
    </xf>
    <xf numFmtId="190" fontId="0" fillId="0" borderId="84" xfId="64" applyNumberFormat="1" applyBorder="1" applyAlignment="1">
      <alignment vertical="center"/>
      <protection/>
    </xf>
    <xf numFmtId="0" fontId="5" fillId="0" borderId="0" xfId="64" applyFont="1" applyBorder="1" applyAlignment="1">
      <alignment horizontal="left" vertical="center" wrapText="1"/>
      <protection/>
    </xf>
    <xf numFmtId="189" fontId="0" fillId="0" borderId="92" xfId="64" applyNumberFormat="1" applyBorder="1" applyAlignment="1">
      <alignment vertical="center"/>
      <protection/>
    </xf>
    <xf numFmtId="189" fontId="0" fillId="0" borderId="84" xfId="64" applyNumberFormat="1" applyBorder="1" applyAlignment="1">
      <alignment vertical="center"/>
      <protection/>
    </xf>
    <xf numFmtId="38" fontId="5" fillId="0" borderId="0" xfId="49" applyFont="1" applyAlignment="1">
      <alignment horizontal="lef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21" xfId="0" applyFont="1" applyBorder="1" applyAlignment="1">
      <alignment horizontal="center" vertical="center"/>
    </xf>
    <xf numFmtId="0" fontId="11" fillId="0" borderId="0" xfId="0" applyFont="1" applyAlignment="1">
      <alignment horizontal="right" vertical="center"/>
    </xf>
    <xf numFmtId="0" fontId="11" fillId="0" borderId="10" xfId="0" applyFont="1" applyBorder="1" applyAlignment="1">
      <alignment horizontal="right" vertical="center"/>
    </xf>
    <xf numFmtId="181" fontId="9" fillId="0" borderId="46" xfId="0" applyNumberFormat="1" applyFont="1" applyBorder="1" applyAlignment="1">
      <alignment horizontal="center" vertical="center" wrapText="1"/>
    </xf>
    <xf numFmtId="0" fontId="9" fillId="0" borderId="61" xfId="0" applyFont="1" applyBorder="1" applyAlignment="1">
      <alignment horizontal="center" vertical="center" wrapText="1"/>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59" xfId="0" applyFont="1" applyBorder="1" applyAlignment="1">
      <alignment horizontal="center" vertical="center" wrapText="1"/>
    </xf>
    <xf numFmtId="184" fontId="9" fillId="0" borderId="46" xfId="0" applyNumberFormat="1" applyFont="1" applyBorder="1" applyAlignment="1">
      <alignment horizontal="center" vertical="center" wrapText="1"/>
    </xf>
    <xf numFmtId="184" fontId="9" fillId="0" borderId="61" xfId="0" applyNumberFormat="1" applyFont="1" applyBorder="1" applyAlignment="1">
      <alignment horizontal="center" vertical="center" wrapText="1"/>
    </xf>
    <xf numFmtId="181" fontId="9" fillId="0" borderId="42" xfId="0" applyNumberFormat="1" applyFont="1" applyBorder="1" applyAlignment="1">
      <alignment horizontal="center" vertical="center" wrapText="1"/>
    </xf>
    <xf numFmtId="0" fontId="9" fillId="0" borderId="41" xfId="0" applyFont="1" applyBorder="1" applyAlignment="1">
      <alignment horizontal="center" vertical="center" wrapText="1"/>
    </xf>
    <xf numFmtId="38" fontId="9" fillId="0" borderId="42" xfId="49" applyFont="1" applyBorder="1" applyAlignment="1">
      <alignment horizontal="center" vertical="center" wrapText="1"/>
    </xf>
    <xf numFmtId="38" fontId="9" fillId="0" borderId="41" xfId="49" applyFont="1" applyBorder="1" applyAlignment="1">
      <alignment horizontal="center" vertical="center" wrapText="1"/>
    </xf>
    <xf numFmtId="184" fontId="9" fillId="0" borderId="42" xfId="0" applyNumberFormat="1" applyFont="1" applyBorder="1" applyAlignment="1">
      <alignment horizontal="center" vertical="center" wrapText="1"/>
    </xf>
    <xf numFmtId="184" fontId="9" fillId="0" borderId="41" xfId="0" applyNumberFormat="1" applyFont="1" applyBorder="1" applyAlignment="1">
      <alignment horizontal="center" vertical="center" wrapText="1"/>
    </xf>
    <xf numFmtId="38" fontId="9" fillId="0" borderId="46" xfId="49" applyFont="1" applyBorder="1" applyAlignment="1">
      <alignment horizontal="center" vertical="center" wrapText="1"/>
    </xf>
    <xf numFmtId="38" fontId="9" fillId="0" borderId="61" xfId="49" applyFont="1" applyBorder="1" applyAlignment="1">
      <alignment horizontal="center" vertical="center" wrapText="1"/>
    </xf>
    <xf numFmtId="0" fontId="9" fillId="0" borderId="86"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0" xfId="0" applyFont="1" applyBorder="1" applyAlignment="1">
      <alignment horizontal="center" vertical="top" wrapText="1"/>
    </xf>
    <xf numFmtId="0" fontId="9" fillId="0" borderId="96" xfId="0" applyFont="1" applyBorder="1" applyAlignment="1">
      <alignment horizontal="center" vertical="top" wrapText="1"/>
    </xf>
    <xf numFmtId="0" fontId="9" fillId="0" borderId="49" xfId="0" applyFont="1" applyBorder="1" applyAlignment="1">
      <alignment horizontal="center" vertical="top" wrapText="1"/>
    </xf>
    <xf numFmtId="0" fontId="9" fillId="0" borderId="5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97" xfId="0" applyFont="1" applyBorder="1" applyAlignment="1">
      <alignment horizontal="center" vertical="center" wrapText="1"/>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69"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23" xfId="0" applyFont="1" applyBorder="1" applyAlignment="1">
      <alignment horizontal="center" vertical="center"/>
    </xf>
    <xf numFmtId="0" fontId="5" fillId="0" borderId="100" xfId="0" applyFont="1" applyBorder="1" applyAlignment="1">
      <alignment horizontal="center" vertical="center"/>
    </xf>
    <xf numFmtId="0" fontId="5" fillId="0" borderId="49" xfId="0" applyFont="1" applyBorder="1" applyAlignment="1">
      <alignment horizontal="center" vertical="center"/>
    </xf>
    <xf numFmtId="0" fontId="5" fillId="0" borderId="76" xfId="0" applyFont="1" applyBorder="1" applyAlignment="1">
      <alignment horizontal="center" vertical="center"/>
    </xf>
    <xf numFmtId="0" fontId="5" fillId="0" borderId="75"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0" fillId="0" borderId="103" xfId="0" applyFont="1" applyBorder="1" applyAlignment="1">
      <alignment horizontal="center" vertical="center" textRotation="255" wrapText="1"/>
    </xf>
    <xf numFmtId="0" fontId="0" fillId="0" borderId="44" xfId="0" applyBorder="1" applyAlignment="1">
      <alignment vertical="center"/>
    </xf>
    <xf numFmtId="0" fontId="5" fillId="0" borderId="73" xfId="0" applyFont="1" applyBorder="1" applyAlignment="1">
      <alignment horizontal="center" vertical="center"/>
    </xf>
    <xf numFmtId="0" fontId="5" fillId="0" borderId="72" xfId="0" applyFont="1" applyBorder="1" applyAlignment="1">
      <alignment horizontal="center" vertical="center"/>
    </xf>
    <xf numFmtId="0" fontId="5" fillId="0" borderId="104" xfId="0" applyFont="1" applyBorder="1" applyAlignment="1">
      <alignment horizontal="center" vertical="center"/>
    </xf>
    <xf numFmtId="0" fontId="5" fillId="0" borderId="85" xfId="0" applyFont="1" applyBorder="1" applyAlignment="1">
      <alignment horizontal="center" vertical="center"/>
    </xf>
    <xf numFmtId="0" fontId="5" fillId="0" borderId="105" xfId="0" applyFont="1" applyBorder="1" applyAlignment="1">
      <alignment horizontal="center" vertical="center"/>
    </xf>
    <xf numFmtId="0" fontId="5" fillId="0" borderId="94" xfId="0" applyFont="1" applyBorder="1" applyAlignment="1">
      <alignment horizontal="center" vertical="center"/>
    </xf>
    <xf numFmtId="0" fontId="5" fillId="0" borderId="48" xfId="0" applyFont="1" applyBorder="1" applyAlignment="1">
      <alignment horizontal="center" vertical="center"/>
    </xf>
    <xf numFmtId="0" fontId="85" fillId="0" borderId="0" xfId="62" applyFont="1" applyAlignment="1">
      <alignment vertical="top" wrapText="1" shrinkToFit="1"/>
      <protection/>
    </xf>
    <xf numFmtId="0" fontId="91" fillId="0" borderId="0" xfId="63" applyFont="1" applyAlignment="1">
      <alignment horizontal="justify" vertical="center" wrapText="1"/>
      <protection/>
    </xf>
    <xf numFmtId="0" fontId="67" fillId="0" borderId="0" xfId="63">
      <alignment vertical="center"/>
      <protection/>
    </xf>
    <xf numFmtId="0" fontId="91" fillId="0" borderId="29" xfId="63" applyFont="1" applyBorder="1" applyAlignment="1">
      <alignment horizontal="center" vertical="center" wrapText="1"/>
      <protection/>
    </xf>
    <xf numFmtId="0" fontId="91" fillId="0" borderId="46" xfId="63" applyFont="1" applyBorder="1" applyAlignment="1">
      <alignment horizontal="center" vertical="center" wrapText="1"/>
      <protection/>
    </xf>
    <xf numFmtId="0" fontId="91" fillId="0" borderId="61" xfId="63" applyFont="1" applyBorder="1" applyAlignment="1">
      <alignment horizontal="center" vertical="center" wrapText="1"/>
      <protection/>
    </xf>
    <xf numFmtId="0" fontId="91" fillId="0" borderId="0" xfId="63" applyFont="1" applyBorder="1" applyAlignment="1">
      <alignment vertical="center" shrinkToFit="1"/>
      <protection/>
    </xf>
    <xf numFmtId="0" fontId="91" fillId="0" borderId="46" xfId="63" applyFont="1" applyBorder="1" applyAlignment="1">
      <alignment horizontal="left" vertical="center" wrapText="1"/>
      <protection/>
    </xf>
    <xf numFmtId="0" fontId="91" fillId="0" borderId="61" xfId="63" applyFont="1" applyBorder="1" applyAlignment="1">
      <alignment horizontal="left" vertical="center" wrapText="1"/>
      <protection/>
    </xf>
    <xf numFmtId="0" fontId="91" fillId="0" borderId="29" xfId="63" applyFont="1" applyBorder="1" applyAlignment="1">
      <alignment horizontal="center" vertical="center" textRotation="255" wrapText="1"/>
      <protection/>
    </xf>
    <xf numFmtId="0" fontId="91" fillId="0" borderId="46" xfId="63" applyFont="1" applyBorder="1" applyAlignment="1">
      <alignment horizontal="left" vertical="top" wrapText="1"/>
      <protection/>
    </xf>
    <xf numFmtId="0" fontId="91" fillId="0" borderId="61" xfId="63" applyFont="1" applyBorder="1" applyAlignment="1">
      <alignment horizontal="left" vertical="top" wrapText="1"/>
      <protection/>
    </xf>
    <xf numFmtId="0" fontId="108" fillId="0" borderId="0" xfId="63" applyFont="1" applyAlignment="1">
      <alignment horizontal="right" vertical="center" wrapText="1"/>
      <protection/>
    </xf>
    <xf numFmtId="0" fontId="90" fillId="0" borderId="29" xfId="63" applyFont="1" applyBorder="1" applyAlignment="1">
      <alignment horizontal="right" vertical="top" wrapText="1"/>
      <protection/>
    </xf>
    <xf numFmtId="0" fontId="109" fillId="0" borderId="0" xfId="63" applyFont="1" applyAlignment="1">
      <alignment horizontal="left" vertical="center"/>
      <protection/>
    </xf>
    <xf numFmtId="0" fontId="91" fillId="0" borderId="21" xfId="63" applyFont="1" applyBorder="1" applyAlignment="1">
      <alignment horizontal="left" vertical="center"/>
      <protection/>
    </xf>
    <xf numFmtId="0" fontId="110" fillId="0" borderId="0" xfId="63" applyFont="1" applyAlignment="1">
      <alignment horizontal="left" vertical="center" wrapText="1"/>
      <protection/>
    </xf>
    <xf numFmtId="0" fontId="110" fillId="0" borderId="0" xfId="63" applyFont="1" applyAlignment="1">
      <alignment horizontal="left" vertical="center"/>
      <protection/>
    </xf>
    <xf numFmtId="0" fontId="91" fillId="0" borderId="58" xfId="63" applyFont="1" applyBorder="1" applyAlignment="1">
      <alignment horizontal="center" vertical="center" wrapText="1"/>
      <protection/>
    </xf>
    <xf numFmtId="0" fontId="91" fillId="0" borderId="23" xfId="63" applyFont="1" applyBorder="1" applyAlignment="1">
      <alignment horizontal="center" vertical="center" wrapText="1"/>
      <protection/>
    </xf>
    <xf numFmtId="0" fontId="91" fillId="0" borderId="54" xfId="63" applyFont="1" applyBorder="1" applyAlignment="1">
      <alignment horizontal="center" vertical="center" wrapText="1"/>
      <protection/>
    </xf>
    <xf numFmtId="0" fontId="91" fillId="0" borderId="24" xfId="63" applyFont="1" applyBorder="1" applyAlignment="1">
      <alignment horizontal="center" vertical="center" wrapText="1"/>
      <protection/>
    </xf>
    <xf numFmtId="0" fontId="91" fillId="0" borderId="50" xfId="63" applyFont="1" applyBorder="1" applyAlignment="1">
      <alignment horizontal="center" vertical="center" wrapText="1"/>
      <protection/>
    </xf>
    <xf numFmtId="0" fontId="91" fillId="0" borderId="49" xfId="63" applyFont="1" applyBorder="1" applyAlignment="1">
      <alignment horizontal="center" vertical="center" wrapText="1"/>
      <protection/>
    </xf>
    <xf numFmtId="0" fontId="110" fillId="0" borderId="0" xfId="63" applyFont="1" applyBorder="1" applyAlignment="1">
      <alignment horizontal="left" vertical="center" wrapText="1"/>
      <protection/>
    </xf>
    <xf numFmtId="0" fontId="91" fillId="0" borderId="58" xfId="63" applyFont="1" applyBorder="1" applyAlignment="1">
      <alignment horizontal="left" vertical="center" wrapText="1"/>
      <protection/>
    </xf>
    <xf numFmtId="0" fontId="91" fillId="0" borderId="23" xfId="63" applyFont="1" applyBorder="1" applyAlignment="1">
      <alignment horizontal="left" vertical="center" wrapText="1"/>
      <protection/>
    </xf>
    <xf numFmtId="0" fontId="91" fillId="0" borderId="54" xfId="63" applyFont="1" applyBorder="1" applyAlignment="1">
      <alignment horizontal="left" vertical="center" wrapText="1"/>
      <protection/>
    </xf>
    <xf numFmtId="0" fontId="91" fillId="0" borderId="24" xfId="63" applyFont="1" applyBorder="1" applyAlignment="1">
      <alignment horizontal="left" vertical="center" wrapText="1"/>
      <protection/>
    </xf>
    <xf numFmtId="0" fontId="91" fillId="0" borderId="50" xfId="63" applyFont="1" applyBorder="1" applyAlignment="1">
      <alignment horizontal="left" vertical="center" wrapText="1"/>
      <protection/>
    </xf>
    <xf numFmtId="0" fontId="91" fillId="0" borderId="49"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審査会　様式2-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95</xdr:row>
      <xdr:rowOff>9525</xdr:rowOff>
    </xdr:from>
    <xdr:to>
      <xdr:col>5</xdr:col>
      <xdr:colOff>9525</xdr:colOff>
      <xdr:row>99</xdr:row>
      <xdr:rowOff>476250</xdr:rowOff>
    </xdr:to>
    <xdr:grpSp>
      <xdr:nvGrpSpPr>
        <xdr:cNvPr id="1" name="グループ化 3"/>
        <xdr:cNvGrpSpPr>
          <a:grpSpLocks/>
        </xdr:cNvGrpSpPr>
      </xdr:nvGrpSpPr>
      <xdr:grpSpPr>
        <a:xfrm>
          <a:off x="6419850" y="23450550"/>
          <a:ext cx="276225" cy="2695575"/>
          <a:chOff x="6419290" y="23216907"/>
          <a:chExt cx="280147" cy="2707902"/>
        </a:xfrm>
        <a:solidFill>
          <a:srgbClr val="FFFFFF"/>
        </a:solidFill>
      </xdr:grpSpPr>
    </xdr:grpSp>
    <xdr:clientData/>
  </xdr:twoCellAnchor>
  <xdr:twoCellAnchor>
    <xdr:from>
      <xdr:col>4</xdr:col>
      <xdr:colOff>9525</xdr:colOff>
      <xdr:row>9</xdr:row>
      <xdr:rowOff>9525</xdr:rowOff>
    </xdr:from>
    <xdr:to>
      <xdr:col>5</xdr:col>
      <xdr:colOff>9525</xdr:colOff>
      <xdr:row>34</xdr:row>
      <xdr:rowOff>19050</xdr:rowOff>
    </xdr:to>
    <xdr:grpSp>
      <xdr:nvGrpSpPr>
        <xdr:cNvPr id="7" name="グループ化 1"/>
        <xdr:cNvGrpSpPr>
          <a:grpSpLocks/>
        </xdr:cNvGrpSpPr>
      </xdr:nvGrpSpPr>
      <xdr:grpSpPr>
        <a:xfrm>
          <a:off x="6419850" y="2352675"/>
          <a:ext cx="276225" cy="7858125"/>
          <a:chOff x="6432096" y="2349954"/>
          <a:chExt cx="272143" cy="7833632"/>
        </a:xfrm>
        <a:solidFill>
          <a:srgbClr val="FFFFFF"/>
        </a:solidFill>
      </xdr:grpSpPr>
    </xdr:grpSp>
    <xdr:clientData/>
  </xdr:twoCellAnchor>
  <xdr:twoCellAnchor>
    <xdr:from>
      <xdr:col>4</xdr:col>
      <xdr:colOff>9525</xdr:colOff>
      <xdr:row>43</xdr:row>
      <xdr:rowOff>0</xdr:rowOff>
    </xdr:from>
    <xdr:to>
      <xdr:col>5</xdr:col>
      <xdr:colOff>28575</xdr:colOff>
      <xdr:row>85</xdr:row>
      <xdr:rowOff>9525</xdr:rowOff>
    </xdr:to>
    <xdr:grpSp>
      <xdr:nvGrpSpPr>
        <xdr:cNvPr id="24" name="グループ化 2"/>
        <xdr:cNvGrpSpPr>
          <a:grpSpLocks/>
        </xdr:cNvGrpSpPr>
      </xdr:nvGrpSpPr>
      <xdr:grpSpPr>
        <a:xfrm>
          <a:off x="6419850" y="12268200"/>
          <a:ext cx="295275" cy="8715375"/>
          <a:chOff x="6419290" y="11878235"/>
          <a:chExt cx="299197" cy="886217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5</xdr:col>
      <xdr:colOff>0</xdr:colOff>
      <xdr:row>6</xdr:row>
      <xdr:rowOff>9525</xdr:rowOff>
    </xdr:to>
    <xdr:sp>
      <xdr:nvSpPr>
        <xdr:cNvPr id="1" name="AutoShape 1"/>
        <xdr:cNvSpPr>
          <a:spLocks/>
        </xdr:cNvSpPr>
      </xdr:nvSpPr>
      <xdr:spPr>
        <a:xfrm>
          <a:off x="6600825" y="1524000"/>
          <a:ext cx="0" cy="9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0</xdr:colOff>
      <xdr:row>10</xdr:row>
      <xdr:rowOff>0</xdr:rowOff>
    </xdr:to>
    <xdr:sp>
      <xdr:nvSpPr>
        <xdr:cNvPr id="2" name="AutoShape 2"/>
        <xdr:cNvSpPr>
          <a:spLocks/>
        </xdr:cNvSpPr>
      </xdr:nvSpPr>
      <xdr:spPr>
        <a:xfrm>
          <a:off x="6600825" y="4010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5</xdr:col>
      <xdr:colOff>0</xdr:colOff>
      <xdr:row>28</xdr:row>
      <xdr:rowOff>0</xdr:rowOff>
    </xdr:to>
    <xdr:sp>
      <xdr:nvSpPr>
        <xdr:cNvPr id="3" name="AutoShape 3"/>
        <xdr:cNvSpPr>
          <a:spLocks/>
        </xdr:cNvSpPr>
      </xdr:nvSpPr>
      <xdr:spPr>
        <a:xfrm>
          <a:off x="6600825" y="10115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5</xdr:col>
      <xdr:colOff>0</xdr:colOff>
      <xdr:row>28</xdr:row>
      <xdr:rowOff>0</xdr:rowOff>
    </xdr:to>
    <xdr:sp>
      <xdr:nvSpPr>
        <xdr:cNvPr id="4" name="AutoShape 4"/>
        <xdr:cNvSpPr>
          <a:spLocks/>
        </xdr:cNvSpPr>
      </xdr:nvSpPr>
      <xdr:spPr>
        <a:xfrm>
          <a:off x="6600825" y="10115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5</xdr:col>
      <xdr:colOff>0</xdr:colOff>
      <xdr:row>28</xdr:row>
      <xdr:rowOff>0</xdr:rowOff>
    </xdr:to>
    <xdr:sp>
      <xdr:nvSpPr>
        <xdr:cNvPr id="5" name="AutoShape 5"/>
        <xdr:cNvSpPr>
          <a:spLocks/>
        </xdr:cNvSpPr>
      </xdr:nvSpPr>
      <xdr:spPr>
        <a:xfrm>
          <a:off x="6600825" y="10115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0</xdr:rowOff>
    </xdr:from>
    <xdr:to>
      <xdr:col>5</xdr:col>
      <xdr:colOff>0</xdr:colOff>
      <xdr:row>13</xdr:row>
      <xdr:rowOff>0</xdr:rowOff>
    </xdr:to>
    <xdr:sp>
      <xdr:nvSpPr>
        <xdr:cNvPr id="6" name="AutoShape 7"/>
        <xdr:cNvSpPr>
          <a:spLocks/>
        </xdr:cNvSpPr>
      </xdr:nvSpPr>
      <xdr:spPr>
        <a:xfrm>
          <a:off x="6600825" y="4924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0</xdr:rowOff>
    </xdr:from>
    <xdr:to>
      <xdr:col>5</xdr:col>
      <xdr:colOff>0</xdr:colOff>
      <xdr:row>13</xdr:row>
      <xdr:rowOff>0</xdr:rowOff>
    </xdr:to>
    <xdr:sp>
      <xdr:nvSpPr>
        <xdr:cNvPr id="7" name="AutoShape 8"/>
        <xdr:cNvSpPr>
          <a:spLocks/>
        </xdr:cNvSpPr>
      </xdr:nvSpPr>
      <xdr:spPr>
        <a:xfrm>
          <a:off x="6600825" y="4924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7</xdr:row>
      <xdr:rowOff>0</xdr:rowOff>
    </xdr:from>
    <xdr:to>
      <xdr:col>8</xdr:col>
      <xdr:colOff>9525</xdr:colOff>
      <xdr:row>15</xdr:row>
      <xdr:rowOff>0</xdr:rowOff>
    </xdr:to>
    <xdr:sp>
      <xdr:nvSpPr>
        <xdr:cNvPr id="1" name="Line 13"/>
        <xdr:cNvSpPr>
          <a:spLocks/>
        </xdr:cNvSpPr>
      </xdr:nvSpPr>
      <xdr:spPr>
        <a:xfrm flipV="1">
          <a:off x="1704975" y="1276350"/>
          <a:ext cx="1733550" cy="12573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30</xdr:row>
      <xdr:rowOff>0</xdr:rowOff>
    </xdr:from>
    <xdr:to>
      <xdr:col>13</xdr:col>
      <xdr:colOff>0</xdr:colOff>
      <xdr:row>30</xdr:row>
      <xdr:rowOff>0</xdr:rowOff>
    </xdr:to>
    <xdr:sp>
      <xdr:nvSpPr>
        <xdr:cNvPr id="2" name="Text Box 3"/>
        <xdr:cNvSpPr txBox="1">
          <a:spLocks noChangeArrowheads="1"/>
        </xdr:cNvSpPr>
      </xdr:nvSpPr>
      <xdr:spPr>
        <a:xfrm>
          <a:off x="4286250" y="4705350"/>
          <a:ext cx="1285875" cy="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latin typeface="ＭＳ ゴシック"/>
              <a:ea typeface="ＭＳ ゴシック"/>
              <a:cs typeface="ＭＳ ゴシック"/>
            </a:rPr>
            <a:t>標準点</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加算点</a:t>
          </a:r>
        </a:p>
      </xdr:txBody>
    </xdr:sp>
    <xdr:clientData/>
  </xdr:twoCellAnchor>
  <xdr:twoCellAnchor>
    <xdr:from>
      <xdr:col>9</xdr:col>
      <xdr:colOff>428625</xdr:colOff>
      <xdr:row>30</xdr:row>
      <xdr:rowOff>0</xdr:rowOff>
    </xdr:from>
    <xdr:to>
      <xdr:col>13</xdr:col>
      <xdr:colOff>19050</xdr:colOff>
      <xdr:row>30</xdr:row>
      <xdr:rowOff>0</xdr:rowOff>
    </xdr:to>
    <xdr:sp>
      <xdr:nvSpPr>
        <xdr:cNvPr id="3" name="Text Box 2"/>
        <xdr:cNvSpPr txBox="1">
          <a:spLocks noChangeArrowheads="1"/>
        </xdr:cNvSpPr>
      </xdr:nvSpPr>
      <xdr:spPr>
        <a:xfrm>
          <a:off x="4286250" y="4705350"/>
          <a:ext cx="1304925" cy="0"/>
        </a:xfrm>
        <a:prstGeom prst="rect">
          <a:avLst/>
        </a:prstGeom>
        <a:noFill/>
        <a:ln w="9525" cmpd="sng">
          <a:noFill/>
        </a:ln>
      </xdr:spPr>
      <xdr:txBody>
        <a:bodyPr vertOverflow="clip" wrap="square" lIns="74295" tIns="8890" rIns="74295" bIns="8890"/>
        <a:p>
          <a:pPr algn="l">
            <a:defRPr/>
          </a:pPr>
          <a:r>
            <a:rPr lang="en-US" cap="none" sz="800" b="0" i="0" u="none" baseline="0">
              <a:solidFill>
                <a:srgbClr val="000000"/>
              </a:solidFill>
            </a:rPr>
            <a:t>入札価格</a:t>
          </a:r>
        </a:p>
      </xdr:txBody>
    </xdr:sp>
    <xdr:clientData/>
  </xdr:twoCellAnchor>
  <xdr:twoCellAnchor>
    <xdr:from>
      <xdr:col>3</xdr:col>
      <xdr:colOff>409575</xdr:colOff>
      <xdr:row>9</xdr:row>
      <xdr:rowOff>9525</xdr:rowOff>
    </xdr:from>
    <xdr:to>
      <xdr:col>10</xdr:col>
      <xdr:colOff>28575</xdr:colOff>
      <xdr:row>15</xdr:row>
      <xdr:rowOff>9525</xdr:rowOff>
    </xdr:to>
    <xdr:sp>
      <xdr:nvSpPr>
        <xdr:cNvPr id="4" name="Line 14"/>
        <xdr:cNvSpPr>
          <a:spLocks/>
        </xdr:cNvSpPr>
      </xdr:nvSpPr>
      <xdr:spPr>
        <a:xfrm flipV="1">
          <a:off x="1695450" y="1514475"/>
          <a:ext cx="2619375"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123825</xdr:rowOff>
    </xdr:from>
    <xdr:to>
      <xdr:col>10</xdr:col>
      <xdr:colOff>0</xdr:colOff>
      <xdr:row>15</xdr:row>
      <xdr:rowOff>123825</xdr:rowOff>
    </xdr:to>
    <xdr:sp>
      <xdr:nvSpPr>
        <xdr:cNvPr id="5" name="Line 17"/>
        <xdr:cNvSpPr>
          <a:spLocks/>
        </xdr:cNvSpPr>
      </xdr:nvSpPr>
      <xdr:spPr>
        <a:xfrm flipH="1" flipV="1">
          <a:off x="4286250" y="24860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123825</xdr:rowOff>
    </xdr:from>
    <xdr:to>
      <xdr:col>10</xdr:col>
      <xdr:colOff>0</xdr:colOff>
      <xdr:row>15</xdr:row>
      <xdr:rowOff>123825</xdr:rowOff>
    </xdr:to>
    <xdr:sp>
      <xdr:nvSpPr>
        <xdr:cNvPr id="6" name="Line 18"/>
        <xdr:cNvSpPr>
          <a:spLocks/>
        </xdr:cNvSpPr>
      </xdr:nvSpPr>
      <xdr:spPr>
        <a:xfrm flipH="1" flipV="1">
          <a:off x="4286250" y="24860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N48"/>
  <sheetViews>
    <sheetView tabSelected="1" zoomScalePageLayoutView="0" workbookViewId="0" topLeftCell="A1">
      <selection activeCell="D12" sqref="D12"/>
    </sheetView>
  </sheetViews>
  <sheetFormatPr defaultColWidth="9.00390625" defaultRowHeight="17.25" customHeight="1"/>
  <cols>
    <col min="1" max="1" width="1.4921875" style="0" customWidth="1"/>
    <col min="2" max="2" width="8.875" style="310" customWidth="1"/>
    <col min="3" max="3" width="25.625" style="310" customWidth="1"/>
    <col min="4" max="4" width="55.875" style="318" customWidth="1"/>
    <col min="5" max="5" width="13.75390625" style="31" customWidth="1"/>
    <col min="6" max="7" width="22.375" style="310" customWidth="1"/>
    <col min="8" max="9" width="9.375" style="0" customWidth="1"/>
    <col min="10" max="10" width="32.625" style="0" hidden="1" customWidth="1"/>
    <col min="11" max="11" width="2.00390625" style="0" hidden="1" customWidth="1"/>
    <col min="12" max="12" width="29.875" style="0" hidden="1" customWidth="1"/>
    <col min="13" max="13" width="2.75390625" style="0" hidden="1" customWidth="1"/>
    <col min="14" max="14" width="13.125" style="0" hidden="1" customWidth="1"/>
  </cols>
  <sheetData>
    <row r="1" ht="5.25" customHeight="1"/>
    <row r="2" spans="2:7" ht="17.25" customHeight="1">
      <c r="B2" s="439" t="s">
        <v>374</v>
      </c>
      <c r="G2" s="375" t="s">
        <v>482</v>
      </c>
    </row>
    <row r="3" ht="17.25" customHeight="1" thickBot="1">
      <c r="B3" s="440"/>
    </row>
    <row r="4" spans="2:7" ht="17.25" customHeight="1">
      <c r="B4" s="313" t="s">
        <v>372</v>
      </c>
      <c r="C4" s="384" t="s">
        <v>376</v>
      </c>
      <c r="D4" s="348" t="s">
        <v>489</v>
      </c>
      <c r="F4" s="441" t="s">
        <v>459</v>
      </c>
      <c r="G4" s="442"/>
    </row>
    <row r="5" spans="2:7" ht="17.25" customHeight="1">
      <c r="B5" s="313" t="s">
        <v>372</v>
      </c>
      <c r="C5" s="384" t="s">
        <v>305</v>
      </c>
      <c r="D5" s="348">
        <v>553</v>
      </c>
      <c r="E5" s="66" t="s">
        <v>404</v>
      </c>
      <c r="F5" s="443"/>
      <c r="G5" s="444"/>
    </row>
    <row r="6" spans="2:7" ht="17.25" customHeight="1">
      <c r="B6" s="313" t="s">
        <v>372</v>
      </c>
      <c r="C6" s="385" t="s">
        <v>306</v>
      </c>
      <c r="D6" s="349" t="s">
        <v>493</v>
      </c>
      <c r="F6" s="443"/>
      <c r="G6" s="444"/>
    </row>
    <row r="7" spans="2:7" ht="17.25" customHeight="1" thickBot="1">
      <c r="B7" s="313" t="s">
        <v>372</v>
      </c>
      <c r="C7" s="385" t="s">
        <v>406</v>
      </c>
      <c r="D7" s="349" t="s">
        <v>494</v>
      </c>
      <c r="F7" s="445"/>
      <c r="G7" s="446"/>
    </row>
    <row r="8" spans="2:4" ht="17.25" customHeight="1" thickBot="1">
      <c r="B8" s="313" t="s">
        <v>372</v>
      </c>
      <c r="C8" s="385" t="s">
        <v>428</v>
      </c>
      <c r="D8" s="349" t="s">
        <v>485</v>
      </c>
    </row>
    <row r="9" spans="3:7" ht="17.25" customHeight="1">
      <c r="C9" s="386"/>
      <c r="F9" s="447" t="s">
        <v>451</v>
      </c>
      <c r="G9" s="448"/>
    </row>
    <row r="10" spans="2:7" ht="17.25" customHeight="1">
      <c r="B10" s="313" t="s">
        <v>372</v>
      </c>
      <c r="C10" s="384" t="s">
        <v>307</v>
      </c>
      <c r="D10" s="389" t="s">
        <v>500</v>
      </c>
      <c r="F10" s="449"/>
      <c r="G10" s="450"/>
    </row>
    <row r="11" spans="2:7" ht="17.25" customHeight="1">
      <c r="B11" s="313" t="s">
        <v>372</v>
      </c>
      <c r="C11" s="384" t="s">
        <v>382</v>
      </c>
      <c r="D11" s="389" t="s">
        <v>495</v>
      </c>
      <c r="F11" s="449"/>
      <c r="G11" s="450"/>
    </row>
    <row r="12" spans="2:7" ht="17.25" customHeight="1">
      <c r="B12" s="313" t="s">
        <v>372</v>
      </c>
      <c r="C12" s="384" t="s">
        <v>386</v>
      </c>
      <c r="D12" s="350" t="s">
        <v>479</v>
      </c>
      <c r="F12" s="449"/>
      <c r="G12" s="450"/>
    </row>
    <row r="13" spans="3:14" ht="17.25" customHeight="1">
      <c r="C13" s="386"/>
      <c r="F13" s="449"/>
      <c r="G13" s="450"/>
      <c r="J13" t="s">
        <v>398</v>
      </c>
      <c r="L13" t="s">
        <v>388</v>
      </c>
      <c r="N13" t="s">
        <v>403</v>
      </c>
    </row>
    <row r="14" spans="3:14" ht="17.25" customHeight="1">
      <c r="C14" s="384" t="s">
        <v>308</v>
      </c>
      <c r="D14" s="351"/>
      <c r="F14" s="449"/>
      <c r="G14" s="450"/>
      <c r="J14" s="340" t="s">
        <v>309</v>
      </c>
      <c r="K14" s="311"/>
      <c r="L14" s="340" t="s">
        <v>310</v>
      </c>
      <c r="N14" s="341" t="s">
        <v>368</v>
      </c>
    </row>
    <row r="15" spans="2:14" ht="17.25" customHeight="1">
      <c r="B15" s="313" t="s">
        <v>372</v>
      </c>
      <c r="C15" s="139" t="s">
        <v>367</v>
      </c>
      <c r="D15" s="352" t="s">
        <v>323</v>
      </c>
      <c r="E15" s="82" t="s">
        <v>381</v>
      </c>
      <c r="F15" s="449"/>
      <c r="G15" s="450"/>
      <c r="J15" s="340" t="s">
        <v>311</v>
      </c>
      <c r="K15" s="311"/>
      <c r="L15" s="340" t="s">
        <v>312</v>
      </c>
      <c r="N15" s="341" t="s">
        <v>439</v>
      </c>
    </row>
    <row r="16" spans="2:14" ht="17.25" customHeight="1" thickBot="1">
      <c r="B16" s="314" t="s">
        <v>373</v>
      </c>
      <c r="C16" s="139" t="s">
        <v>460</v>
      </c>
      <c r="D16" s="353" t="s">
        <v>439</v>
      </c>
      <c r="E16" s="82" t="s">
        <v>381</v>
      </c>
      <c r="F16" s="451"/>
      <c r="G16" s="452"/>
      <c r="J16" s="340" t="s">
        <v>313</v>
      </c>
      <c r="K16" s="311"/>
      <c r="L16" s="340" t="s">
        <v>314</v>
      </c>
      <c r="N16" s="341" t="s">
        <v>438</v>
      </c>
    </row>
    <row r="17" spans="2:12" ht="17.25" customHeight="1" thickBot="1">
      <c r="B17" s="313" t="s">
        <v>372</v>
      </c>
      <c r="C17" s="139" t="s">
        <v>369</v>
      </c>
      <c r="D17" s="352" t="s">
        <v>324</v>
      </c>
      <c r="E17" s="82" t="s">
        <v>381</v>
      </c>
      <c r="J17" s="340" t="s">
        <v>315</v>
      </c>
      <c r="K17" s="311"/>
      <c r="L17" s="340" t="s">
        <v>316</v>
      </c>
    </row>
    <row r="18" spans="6:12" ht="17.25" customHeight="1">
      <c r="F18" s="453" t="s">
        <v>445</v>
      </c>
      <c r="G18" s="454"/>
      <c r="J18" s="340" t="s">
        <v>317</v>
      </c>
      <c r="K18" s="311"/>
      <c r="L18" s="340" t="s">
        <v>318</v>
      </c>
    </row>
    <row r="19" spans="3:12" ht="17.25" customHeight="1">
      <c r="C19" s="384" t="s">
        <v>375</v>
      </c>
      <c r="D19" s="392" t="s">
        <v>444</v>
      </c>
      <c r="F19" s="455"/>
      <c r="G19" s="456"/>
      <c r="J19" s="340" t="s">
        <v>319</v>
      </c>
      <c r="K19" s="311"/>
      <c r="L19" s="340" t="s">
        <v>320</v>
      </c>
    </row>
    <row r="20" spans="2:12" ht="17.25" customHeight="1">
      <c r="B20" s="314" t="s">
        <v>373</v>
      </c>
      <c r="C20" s="382" t="s">
        <v>419</v>
      </c>
      <c r="D20" s="369" t="s">
        <v>413</v>
      </c>
      <c r="F20" s="455"/>
      <c r="G20" s="456"/>
      <c r="J20" s="340" t="s">
        <v>321</v>
      </c>
      <c r="K20" s="311"/>
      <c r="L20" s="340" t="s">
        <v>322</v>
      </c>
    </row>
    <row r="21" spans="2:12" ht="17.25" customHeight="1" thickBot="1">
      <c r="B21" s="314" t="s">
        <v>373</v>
      </c>
      <c r="C21" s="382" t="s">
        <v>420</v>
      </c>
      <c r="D21" s="369"/>
      <c r="F21" s="457"/>
      <c r="G21" s="458"/>
      <c r="J21" s="340" t="s">
        <v>323</v>
      </c>
      <c r="K21" s="311"/>
      <c r="L21" s="340" t="s">
        <v>324</v>
      </c>
    </row>
    <row r="22" spans="2:12" ht="17.25" customHeight="1">
      <c r="B22" s="314" t="s">
        <v>373</v>
      </c>
      <c r="C22" s="382" t="s">
        <v>423</v>
      </c>
      <c r="D22" s="369" t="s">
        <v>450</v>
      </c>
      <c r="J22" s="340" t="s">
        <v>325</v>
      </c>
      <c r="K22" s="311"/>
      <c r="L22" s="340" t="s">
        <v>326</v>
      </c>
    </row>
    <row r="23" spans="2:12" ht="17.25" customHeight="1">
      <c r="B23" s="314" t="s">
        <v>373</v>
      </c>
      <c r="C23" s="382" t="s">
        <v>424</v>
      </c>
      <c r="D23" s="369"/>
      <c r="J23" s="340" t="s">
        <v>327</v>
      </c>
      <c r="K23" s="311"/>
      <c r="L23" s="340" t="s">
        <v>328</v>
      </c>
    </row>
    <row r="24" spans="2:12" ht="17.25" customHeight="1">
      <c r="B24" s="314" t="s">
        <v>373</v>
      </c>
      <c r="C24" s="382" t="s">
        <v>425</v>
      </c>
      <c r="D24" s="369" t="s">
        <v>412</v>
      </c>
      <c r="J24" s="340" t="s">
        <v>329</v>
      </c>
      <c r="K24" s="311"/>
      <c r="L24" s="340" t="s">
        <v>330</v>
      </c>
    </row>
    <row r="25" spans="2:12" ht="17.25" customHeight="1">
      <c r="B25" s="314" t="s">
        <v>373</v>
      </c>
      <c r="C25" s="382" t="s">
        <v>426</v>
      </c>
      <c r="D25" s="369"/>
      <c r="J25" s="340" t="s">
        <v>331</v>
      </c>
      <c r="K25" s="311"/>
      <c r="L25" s="340" t="s">
        <v>332</v>
      </c>
    </row>
    <row r="26" spans="2:12" ht="17.25" customHeight="1">
      <c r="B26" s="314" t="s">
        <v>373</v>
      </c>
      <c r="C26" s="343" t="s">
        <v>421</v>
      </c>
      <c r="D26" s="370">
        <v>800</v>
      </c>
      <c r="E26" s="66" t="s">
        <v>404</v>
      </c>
      <c r="F26" s="345" t="str">
        <f>+D17</f>
        <v>電気工事</v>
      </c>
      <c r="G26" s="344" t="s">
        <v>414</v>
      </c>
      <c r="J26" s="340" t="s">
        <v>333</v>
      </c>
      <c r="K26" s="311"/>
      <c r="L26" s="340" t="s">
        <v>334</v>
      </c>
    </row>
    <row r="27" spans="2:12" ht="17.25" customHeight="1">
      <c r="B27" s="314" t="s">
        <v>373</v>
      </c>
      <c r="C27" s="383" t="s">
        <v>411</v>
      </c>
      <c r="D27" s="371">
        <v>20000</v>
      </c>
      <c r="E27" s="66" t="s">
        <v>404</v>
      </c>
      <c r="F27" s="345" t="str">
        <f>+D17</f>
        <v>電気工事</v>
      </c>
      <c r="G27" s="344" t="s">
        <v>414</v>
      </c>
      <c r="J27" s="340" t="s">
        <v>335</v>
      </c>
      <c r="K27" s="311"/>
      <c r="L27" s="340" t="s">
        <v>336</v>
      </c>
    </row>
    <row r="28" spans="10:12" ht="17.25" customHeight="1">
      <c r="J28" s="340" t="s">
        <v>337</v>
      </c>
      <c r="K28" s="311"/>
      <c r="L28" s="340" t="s">
        <v>338</v>
      </c>
    </row>
    <row r="29" spans="2:12" ht="17.25" customHeight="1">
      <c r="B29" s="313" t="s">
        <v>372</v>
      </c>
      <c r="C29" s="384" t="s">
        <v>440</v>
      </c>
      <c r="D29" s="351"/>
      <c r="J29" s="340" t="s">
        <v>339</v>
      </c>
      <c r="K29" s="311"/>
      <c r="L29" s="340" t="s">
        <v>340</v>
      </c>
    </row>
    <row r="30" spans="2:12" ht="17.25" customHeight="1">
      <c r="B30" s="313" t="s">
        <v>372</v>
      </c>
      <c r="C30" s="332" t="s">
        <v>399</v>
      </c>
      <c r="D30" s="377" t="s">
        <v>490</v>
      </c>
      <c r="E30" s="31" t="s">
        <v>407</v>
      </c>
      <c r="F30" s="319" t="s">
        <v>492</v>
      </c>
      <c r="G30" s="339"/>
      <c r="J30" s="340" t="s">
        <v>341</v>
      </c>
      <c r="K30" s="311"/>
      <c r="L30" s="340" t="s">
        <v>342</v>
      </c>
    </row>
    <row r="31" spans="2:12" ht="17.25" customHeight="1">
      <c r="B31" s="313" t="s">
        <v>372</v>
      </c>
      <c r="C31" s="139" t="s">
        <v>383</v>
      </c>
      <c r="D31" s="354" t="str">
        <f>+"大垣市発注の"&amp;E31</f>
        <v>大垣市発注の電気工事</v>
      </c>
      <c r="E31" s="331" t="s">
        <v>324</v>
      </c>
      <c r="G31" s="328"/>
      <c r="J31" s="340" t="s">
        <v>343</v>
      </c>
      <c r="K31" s="311"/>
      <c r="L31" s="340" t="s">
        <v>344</v>
      </c>
    </row>
    <row r="32" spans="2:12" ht="17.25" customHeight="1">
      <c r="B32" s="313" t="s">
        <v>372</v>
      </c>
      <c r="C32" s="139" t="s">
        <v>396</v>
      </c>
      <c r="D32" s="354" t="str">
        <f>+F32&amp;"点以上"</f>
        <v>78点以上</v>
      </c>
      <c r="E32" s="83" t="s">
        <v>470</v>
      </c>
      <c r="F32" s="330" t="s">
        <v>496</v>
      </c>
      <c r="G32" s="328"/>
      <c r="J32" s="340" t="s">
        <v>345</v>
      </c>
      <c r="K32" s="311"/>
      <c r="L32" s="340" t="s">
        <v>346</v>
      </c>
    </row>
    <row r="33" spans="2:12" ht="17.25" customHeight="1">
      <c r="B33" s="313" t="s">
        <v>372</v>
      </c>
      <c r="C33" s="139"/>
      <c r="D33" s="354" t="str">
        <f>+F33&amp;"点以上"&amp;F32&amp;"点未満"</f>
        <v>77点以上78点未満</v>
      </c>
      <c r="E33" s="83" t="s">
        <v>471</v>
      </c>
      <c r="F33" s="330" t="s">
        <v>467</v>
      </c>
      <c r="G33" s="328"/>
      <c r="J33" s="340" t="s">
        <v>347</v>
      </c>
      <c r="K33" s="311"/>
      <c r="L33" s="340" t="s">
        <v>348</v>
      </c>
    </row>
    <row r="34" spans="2:12" ht="17.25" customHeight="1">
      <c r="B34" s="313" t="s">
        <v>372</v>
      </c>
      <c r="C34" s="139"/>
      <c r="D34" s="354" t="str">
        <f>+F34&amp;"点以上"&amp;F33&amp;"点未満"</f>
        <v>76点以上77点未満</v>
      </c>
      <c r="E34" s="83" t="s">
        <v>472</v>
      </c>
      <c r="F34" s="330" t="s">
        <v>468</v>
      </c>
      <c r="G34" s="328"/>
      <c r="J34" s="340" t="s">
        <v>349</v>
      </c>
      <c r="K34" s="311"/>
      <c r="L34" s="340" t="s">
        <v>350</v>
      </c>
    </row>
    <row r="35" spans="2:12" ht="17.25" customHeight="1">
      <c r="B35" s="313" t="s">
        <v>372</v>
      </c>
      <c r="C35" s="139"/>
      <c r="D35" s="354" t="str">
        <f>+F35&amp;"点以上"&amp;F34&amp;"点未満"</f>
        <v>75点以上76点未満</v>
      </c>
      <c r="E35" s="83" t="s">
        <v>473</v>
      </c>
      <c r="F35" s="330" t="s">
        <v>469</v>
      </c>
      <c r="G35" s="328"/>
      <c r="J35" s="340" t="s">
        <v>351</v>
      </c>
      <c r="K35" s="311"/>
      <c r="L35" s="340" t="s">
        <v>352</v>
      </c>
    </row>
    <row r="36" spans="2:12" ht="17.25" customHeight="1">
      <c r="B36" s="313" t="s">
        <v>372</v>
      </c>
      <c r="C36" s="139"/>
      <c r="D36" s="355" t="str">
        <f>+F35&amp;"点未満又は実績なし"</f>
        <v>75点未満又は実績なし</v>
      </c>
      <c r="E36" s="333">
        <v>0</v>
      </c>
      <c r="F36" s="334" t="s">
        <v>397</v>
      </c>
      <c r="G36" s="328"/>
      <c r="J36" s="340" t="s">
        <v>353</v>
      </c>
      <c r="K36" s="311"/>
      <c r="L36" s="340" t="s">
        <v>354</v>
      </c>
    </row>
    <row r="37" spans="2:12" ht="17.25" customHeight="1">
      <c r="B37" s="313" t="s">
        <v>372</v>
      </c>
      <c r="C37" s="32" t="s">
        <v>400</v>
      </c>
      <c r="D37" s="377" t="str">
        <f>+F37&amp;"に完成引き渡しの済んだ工事の施工実績の有無"</f>
        <v>平成25年度以降に完成引き渡しの済んだ工事の施工実績の有無</v>
      </c>
      <c r="E37" s="31" t="s">
        <v>407</v>
      </c>
      <c r="F37" s="319" t="s">
        <v>491</v>
      </c>
      <c r="G37" s="83"/>
      <c r="H37" s="329"/>
      <c r="J37" s="340" t="s">
        <v>355</v>
      </c>
      <c r="K37" s="311"/>
      <c r="L37" s="340" t="s">
        <v>356</v>
      </c>
    </row>
    <row r="38" spans="2:12" ht="17.25" customHeight="1">
      <c r="B38" s="313" t="s">
        <v>372</v>
      </c>
      <c r="D38" s="377" t="s">
        <v>387</v>
      </c>
      <c r="G38" s="328"/>
      <c r="J38" s="340" t="s">
        <v>357</v>
      </c>
      <c r="K38" s="311"/>
      <c r="L38" s="340" t="s">
        <v>358</v>
      </c>
    </row>
    <row r="39" spans="2:12" ht="17.25" customHeight="1">
      <c r="B39" s="313" t="s">
        <v>372</v>
      </c>
      <c r="C39" s="139"/>
      <c r="D39" s="378" t="str">
        <f>+"工種："&amp;F39</f>
        <v>工種：電気工事</v>
      </c>
      <c r="F39" s="319" t="s">
        <v>324</v>
      </c>
      <c r="G39"/>
      <c r="J39" s="340" t="s">
        <v>359</v>
      </c>
      <c r="K39" s="311"/>
      <c r="L39" s="340" t="s">
        <v>360</v>
      </c>
    </row>
    <row r="40" spans="2:12" ht="17.25" customHeight="1">
      <c r="B40" s="313" t="s">
        <v>372</v>
      </c>
      <c r="C40" s="320" t="s">
        <v>384</v>
      </c>
      <c r="D40" s="354" t="str">
        <f>+"1つの工事で"&amp;E40&amp;"以上の"&amp;F40&amp;"の施工実績"</f>
        <v>1つの工事で5,000万円以上の電気工事の施工実績</v>
      </c>
      <c r="E40" s="319" t="s">
        <v>497</v>
      </c>
      <c r="F40" s="319" t="s">
        <v>324</v>
      </c>
      <c r="G40"/>
      <c r="J40" s="340" t="s">
        <v>361</v>
      </c>
      <c r="K40" s="311"/>
      <c r="L40" s="340" t="s">
        <v>362</v>
      </c>
    </row>
    <row r="41" spans="2:12" ht="17.25" customHeight="1">
      <c r="B41" s="313" t="s">
        <v>372</v>
      </c>
      <c r="C41" s="320" t="s">
        <v>385</v>
      </c>
      <c r="D41" s="355" t="str">
        <f>+"1つの工事で"&amp;E41&amp;"以上の"&amp;F41&amp;"の施工実績"</f>
        <v>1つの工事で3,800万円以上の電気工事の施工実績</v>
      </c>
      <c r="E41" s="335" t="s">
        <v>415</v>
      </c>
      <c r="F41" s="335" t="s">
        <v>324</v>
      </c>
      <c r="G41"/>
      <c r="J41" s="340" t="s">
        <v>363</v>
      </c>
      <c r="K41" s="311"/>
      <c r="L41" s="340" t="s">
        <v>364</v>
      </c>
    </row>
    <row r="42" spans="2:12" ht="17.25" customHeight="1">
      <c r="B42" s="313" t="s">
        <v>372</v>
      </c>
      <c r="C42" s="332" t="s">
        <v>401</v>
      </c>
      <c r="D42" s="336" t="str">
        <f>+"大垣市における優良建設業者表彰にて、"&amp;E42&amp;"の表彰歴の有無（工種："&amp;F42&amp;"）"</f>
        <v>大垣市における優良建設業者表彰にて、過去1年以内の表彰歴の有無（工種：電気工事）</v>
      </c>
      <c r="E42" s="337" t="s">
        <v>484</v>
      </c>
      <c r="F42" s="337" t="s">
        <v>324</v>
      </c>
      <c r="G42"/>
      <c r="J42" s="340" t="s">
        <v>365</v>
      </c>
      <c r="K42" s="311"/>
      <c r="L42" s="340" t="s">
        <v>366</v>
      </c>
    </row>
    <row r="43" spans="2:12" ht="17.25" customHeight="1">
      <c r="B43" s="313" t="s">
        <v>372</v>
      </c>
      <c r="C43" s="32" t="s">
        <v>422</v>
      </c>
      <c r="F43"/>
      <c r="G43"/>
      <c r="J43" s="341" t="s">
        <v>392</v>
      </c>
      <c r="L43" s="341" t="s">
        <v>392</v>
      </c>
    </row>
    <row r="44" spans="2:8" ht="17.25" customHeight="1">
      <c r="B44" s="313" t="s">
        <v>372</v>
      </c>
      <c r="C44" s="139" t="s">
        <v>405</v>
      </c>
      <c r="D44" s="379" t="s">
        <v>498</v>
      </c>
      <c r="E44" s="83" t="s">
        <v>394</v>
      </c>
      <c r="F44" s="393" t="s">
        <v>462</v>
      </c>
      <c r="G44" s="394" t="s">
        <v>474</v>
      </c>
      <c r="H44" s="395" t="s">
        <v>393</v>
      </c>
    </row>
    <row r="45" spans="2:12" ht="17.25" customHeight="1">
      <c r="B45" s="313" t="s">
        <v>372</v>
      </c>
      <c r="D45" s="379" t="s">
        <v>499</v>
      </c>
      <c r="E45" s="83" t="s">
        <v>394</v>
      </c>
      <c r="F45" s="394" t="s">
        <v>463</v>
      </c>
      <c r="G45" s="394" t="s">
        <v>475</v>
      </c>
      <c r="H45" s="395"/>
      <c r="L45" s="341" t="s">
        <v>391</v>
      </c>
    </row>
    <row r="46" spans="2:12" ht="17.25" customHeight="1">
      <c r="B46" s="313" t="s">
        <v>372</v>
      </c>
      <c r="D46" s="380" t="s">
        <v>476</v>
      </c>
      <c r="E46" s="338"/>
      <c r="F46" s="312"/>
      <c r="L46" s="341" t="s">
        <v>389</v>
      </c>
    </row>
    <row r="47" spans="2:12" ht="17.25" customHeight="1">
      <c r="B47" s="313" t="s">
        <v>372</v>
      </c>
      <c r="C47" s="32" t="s">
        <v>402</v>
      </c>
      <c r="D47" s="381" t="str">
        <f>+"大垣市における優秀技術者表彰にて、"&amp;E47&amp;"の表彰歴の有無（工種："&amp;F47&amp;"）"</f>
        <v>大垣市における優秀技術者表彰にて、過去1年以内の表彰歴の有無（工種：電気工事）</v>
      </c>
      <c r="E47" s="337" t="s">
        <v>484</v>
      </c>
      <c r="F47" s="337" t="s">
        <v>324</v>
      </c>
      <c r="L47" s="340" t="s">
        <v>380</v>
      </c>
    </row>
    <row r="48" ht="17.25" customHeight="1">
      <c r="L48" s="341" t="s">
        <v>392</v>
      </c>
    </row>
  </sheetData>
  <sheetProtection/>
  <mergeCells count="4">
    <mergeCell ref="B2:B3"/>
    <mergeCell ref="F4:G7"/>
    <mergeCell ref="F9:G16"/>
    <mergeCell ref="F18:G21"/>
  </mergeCells>
  <dataValidations count="4">
    <dataValidation type="list" allowBlank="1" showInputMessage="1" showErrorMessage="1" sqref="D16">
      <formula1>$N$14:$N$16</formula1>
    </dataValidation>
    <dataValidation type="list" allowBlank="1" showInputMessage="1" showErrorMessage="1" sqref="E31 D17">
      <formula1>$L$14:$L$43</formula1>
    </dataValidation>
    <dataValidation type="list" allowBlank="1" showInputMessage="1" showErrorMessage="1" sqref="F39:F42 F47">
      <formula1>$L$14:$L$48</formula1>
    </dataValidation>
    <dataValidation type="list" allowBlank="1" showInputMessage="1" showErrorMessage="1" sqref="D15">
      <formula1>$J$14:$J$43</formula1>
    </dataValidation>
  </dataValidations>
  <printOptions/>
  <pageMargins left="0.7086614173228347" right="0.7086614173228347" top="0.53" bottom="0.4" header="0.43" footer="0.31496062992125984"/>
  <pageSetup horizontalDpi="600" verticalDpi="600" orientation="landscape" paperSize="9" scale="70" r:id="rId3"/>
  <legacyDrawing r:id="rId2"/>
</worksheet>
</file>

<file path=xl/worksheets/sheet10.xml><?xml version="1.0" encoding="utf-8"?>
<worksheet xmlns="http://schemas.openxmlformats.org/spreadsheetml/2006/main" xmlns:r="http://schemas.openxmlformats.org/officeDocument/2006/relationships">
  <sheetPr>
    <tabColor rgb="FF00B0F0"/>
  </sheetPr>
  <dimension ref="A1:AJ37"/>
  <sheetViews>
    <sheetView showGridLines="0" showZeros="0" view="pageBreakPreview" zoomScaleSheetLayoutView="100" zoomScalePageLayoutView="0" workbookViewId="0" topLeftCell="A13">
      <selection activeCell="H6" sqref="H6"/>
    </sheetView>
  </sheetViews>
  <sheetFormatPr defaultColWidth="9.00390625" defaultRowHeight="13.5"/>
  <cols>
    <col min="1" max="2" width="9.625" style="271" customWidth="1"/>
    <col min="3" max="3" width="12.25390625" style="271" customWidth="1"/>
    <col min="4" max="4" width="14.75390625" style="271" customWidth="1"/>
    <col min="5" max="5" width="1.25" style="271" customWidth="1"/>
    <col min="6" max="6" width="9.625" style="271" customWidth="1"/>
    <col min="7" max="7" width="5.875" style="271" customWidth="1"/>
    <col min="8" max="8" width="4.00390625" style="271" customWidth="1"/>
    <col min="9" max="9" width="3.625" style="271" customWidth="1"/>
    <col min="10" max="10" width="4.125" style="271" customWidth="1"/>
    <col min="11" max="11" width="3.625" style="271" customWidth="1"/>
    <col min="12" max="12" width="4.125" style="271" customWidth="1"/>
    <col min="13" max="13" width="3.625" style="289" customWidth="1"/>
    <col min="14" max="14" width="3.625" style="271" customWidth="1"/>
    <col min="15" max="15" width="1.875" style="271" customWidth="1"/>
    <col min="16" max="16384" width="9.00390625" style="271" customWidth="1"/>
  </cols>
  <sheetData>
    <row r="1" spans="1:13" s="376" customFormat="1" ht="13.5">
      <c r="A1" s="311" t="s">
        <v>446</v>
      </c>
      <c r="M1" s="289"/>
    </row>
    <row r="2" spans="1:18" ht="19.5" customHeight="1">
      <c r="A2" s="489" t="s">
        <v>448</v>
      </c>
      <c r="B2" s="489"/>
      <c r="C2" s="489"/>
      <c r="D2" s="489"/>
      <c r="E2" s="489"/>
      <c r="F2" s="489"/>
      <c r="G2" s="489"/>
      <c r="H2" s="489"/>
      <c r="I2" s="489"/>
      <c r="J2" s="489"/>
      <c r="K2" s="489"/>
      <c r="L2" s="489"/>
      <c r="M2" s="489"/>
      <c r="N2" s="270"/>
      <c r="O2" s="270"/>
      <c r="P2" s="270"/>
      <c r="Q2" s="270"/>
      <c r="R2" s="270"/>
    </row>
    <row r="3" ht="19.5" customHeight="1">
      <c r="A3" s="272"/>
    </row>
    <row r="4" spans="1:18" ht="19.5" customHeight="1">
      <c r="A4" s="490" t="s">
        <v>246</v>
      </c>
      <c r="B4" s="490"/>
      <c r="C4" s="490"/>
      <c r="D4" s="490"/>
      <c r="E4" s="490"/>
      <c r="F4" s="490"/>
      <c r="G4" s="490"/>
      <c r="H4" s="490"/>
      <c r="I4" s="490"/>
      <c r="J4" s="490"/>
      <c r="K4" s="490"/>
      <c r="L4" s="490"/>
      <c r="M4" s="490"/>
      <c r="N4" s="290"/>
      <c r="O4" s="290"/>
      <c r="P4" s="290"/>
      <c r="Q4" s="290"/>
      <c r="R4" s="290"/>
    </row>
    <row r="5" ht="19.5" customHeight="1">
      <c r="A5" s="288"/>
    </row>
    <row r="6" spans="1:18" ht="19.5" customHeight="1">
      <c r="A6" s="273"/>
      <c r="B6" s="270"/>
      <c r="C6" s="270"/>
      <c r="D6" s="270"/>
      <c r="E6" s="270"/>
      <c r="F6" s="270"/>
      <c r="G6" s="283" t="s">
        <v>232</v>
      </c>
      <c r="H6" s="283"/>
      <c r="I6" s="283" t="s">
        <v>233</v>
      </c>
      <c r="J6" s="283"/>
      <c r="K6" s="283" t="s">
        <v>234</v>
      </c>
      <c r="L6" s="283"/>
      <c r="M6" s="283" t="s">
        <v>235</v>
      </c>
      <c r="N6" s="270"/>
      <c r="O6" s="270"/>
      <c r="P6" s="270"/>
      <c r="Q6" s="270"/>
      <c r="R6" s="270"/>
    </row>
    <row r="7" ht="19.5" customHeight="1">
      <c r="A7" s="272"/>
    </row>
    <row r="8" spans="1:18" ht="19.5" customHeight="1">
      <c r="A8" s="485" t="str">
        <f>+"　大垣市長　"&amp;'入力シート'!$D$8&amp;"　　様"</f>
        <v>　大垣市長　石　田　　仁　　様</v>
      </c>
      <c r="B8" s="485"/>
      <c r="C8" s="485"/>
      <c r="D8" s="485"/>
      <c r="E8" s="346"/>
      <c r="F8" s="346"/>
      <c r="G8" s="346"/>
      <c r="H8" s="346"/>
      <c r="I8" s="346"/>
      <c r="J8" s="346"/>
      <c r="K8" s="346"/>
      <c r="L8" s="346"/>
      <c r="M8" s="346"/>
      <c r="N8" s="270"/>
      <c r="O8" s="270"/>
      <c r="P8" s="270"/>
      <c r="Q8" s="270"/>
      <c r="R8" s="270"/>
    </row>
    <row r="9" ht="19.5" customHeight="1">
      <c r="A9" s="272"/>
    </row>
    <row r="10" ht="19.5" customHeight="1">
      <c r="A10" s="272"/>
    </row>
    <row r="11" ht="19.5" customHeight="1">
      <c r="A11" s="272"/>
    </row>
    <row r="12" spans="1:18" ht="19.5" customHeight="1">
      <c r="A12" s="489" t="s">
        <v>429</v>
      </c>
      <c r="B12" s="489"/>
      <c r="C12" s="346" t="str">
        <f>+'入力シート'!$D$4</f>
        <v>令和5年度</v>
      </c>
      <c r="D12" s="489" t="str">
        <f>+"契約第 "&amp;'入力シート'!D5&amp;" 号"</f>
        <v>契約第 553 号</v>
      </c>
      <c r="E12" s="489"/>
      <c r="F12" s="346"/>
      <c r="G12" s="346"/>
      <c r="H12" s="346"/>
      <c r="I12" s="346"/>
      <c r="J12" s="346"/>
      <c r="K12" s="346"/>
      <c r="L12" s="346"/>
      <c r="M12" s="346"/>
      <c r="N12" s="270"/>
      <c r="O12" s="270"/>
      <c r="P12" s="270"/>
      <c r="Q12" s="270"/>
      <c r="R12" s="270"/>
    </row>
    <row r="13" spans="1:18" ht="19.5" customHeight="1">
      <c r="A13" s="489" t="s">
        <v>430</v>
      </c>
      <c r="B13" s="489"/>
      <c r="C13" s="489" t="str">
        <f>+'入力シート'!$D$6</f>
        <v>大垣競輪場　メインスタンド３階電算用発電機設置工事</v>
      </c>
      <c r="D13" s="489"/>
      <c r="E13" s="489"/>
      <c r="F13" s="489"/>
      <c r="G13" s="489"/>
      <c r="H13" s="489"/>
      <c r="I13" s="489"/>
      <c r="J13" s="489"/>
      <c r="K13" s="489"/>
      <c r="L13" s="489"/>
      <c r="M13" s="489"/>
      <c r="N13" s="270"/>
      <c r="O13" s="270"/>
      <c r="P13" s="270"/>
      <c r="Q13" s="270"/>
      <c r="R13" s="270"/>
    </row>
    <row r="14" spans="1:18" ht="19.5" customHeight="1">
      <c r="A14" s="489" t="s">
        <v>431</v>
      </c>
      <c r="B14" s="489"/>
      <c r="C14" s="489" t="str">
        <f>+'入力シート'!$D$7</f>
        <v>大垣市　早苗町　地内</v>
      </c>
      <c r="D14" s="489"/>
      <c r="E14" s="489"/>
      <c r="F14" s="489"/>
      <c r="G14" s="489"/>
      <c r="H14" s="489"/>
      <c r="I14" s="489"/>
      <c r="J14" s="489"/>
      <c r="K14" s="489"/>
      <c r="L14" s="489"/>
      <c r="M14" s="489"/>
      <c r="N14" s="270"/>
      <c r="O14" s="270"/>
      <c r="P14" s="270"/>
      <c r="Q14" s="270"/>
      <c r="R14" s="270"/>
    </row>
    <row r="15" ht="19.5" customHeight="1">
      <c r="A15" s="272"/>
    </row>
    <row r="16" ht="19.5" customHeight="1">
      <c r="A16" s="272"/>
    </row>
    <row r="17" ht="19.5" customHeight="1">
      <c r="A17" s="272"/>
    </row>
    <row r="18" ht="19.5" customHeight="1">
      <c r="A18" s="272"/>
    </row>
    <row r="19" spans="1:18" ht="19.5" customHeight="1">
      <c r="A19" s="489" t="s">
        <v>249</v>
      </c>
      <c r="B19" s="489"/>
      <c r="C19" s="489"/>
      <c r="D19" s="489"/>
      <c r="E19" s="489"/>
      <c r="F19" s="489"/>
      <c r="G19" s="489"/>
      <c r="H19" s="489"/>
      <c r="I19" s="489"/>
      <c r="J19" s="489"/>
      <c r="K19" s="489"/>
      <c r="L19" s="489"/>
      <c r="M19" s="489"/>
      <c r="N19" s="270"/>
      <c r="O19" s="270"/>
      <c r="P19" s="270"/>
      <c r="Q19" s="270"/>
      <c r="R19" s="270"/>
    </row>
    <row r="20" spans="1:36" ht="19.5" customHeight="1">
      <c r="A20" s="489"/>
      <c r="B20" s="489"/>
      <c r="C20" s="489"/>
      <c r="D20" s="489"/>
      <c r="E20" s="489"/>
      <c r="F20" s="489"/>
      <c r="G20" s="489"/>
      <c r="H20" s="489"/>
      <c r="I20" s="489"/>
      <c r="J20" s="489"/>
      <c r="K20" s="489"/>
      <c r="L20" s="489"/>
      <c r="M20" s="489"/>
      <c r="N20" s="270"/>
      <c r="O20" s="270"/>
      <c r="P20" s="270"/>
      <c r="Q20" s="270"/>
      <c r="R20" s="270"/>
      <c r="S20" s="686" t="s">
        <v>224</v>
      </c>
      <c r="T20" s="687"/>
      <c r="U20" s="687"/>
      <c r="V20" s="687"/>
      <c r="W20" s="687"/>
      <c r="X20" s="687"/>
      <c r="Y20" s="687"/>
      <c r="Z20" s="687"/>
      <c r="AA20" s="687"/>
      <c r="AB20" s="687"/>
      <c r="AC20" s="687"/>
      <c r="AD20" s="687"/>
      <c r="AE20" s="687"/>
      <c r="AF20" s="687"/>
      <c r="AG20" s="687"/>
      <c r="AH20" s="687"/>
      <c r="AI20" s="687"/>
      <c r="AJ20" s="687"/>
    </row>
    <row r="21" spans="1:13" ht="19.5" customHeight="1">
      <c r="A21" s="489"/>
      <c r="B21" s="489"/>
      <c r="C21" s="489"/>
      <c r="D21" s="489"/>
      <c r="E21" s="489"/>
      <c r="F21" s="489"/>
      <c r="G21" s="489"/>
      <c r="H21" s="489"/>
      <c r="I21" s="489"/>
      <c r="J21" s="489"/>
      <c r="K21" s="489"/>
      <c r="L21" s="489"/>
      <c r="M21" s="489"/>
    </row>
    <row r="22" spans="1:13" ht="19.5" customHeight="1">
      <c r="A22" s="286"/>
      <c r="B22" s="286"/>
      <c r="C22" s="286"/>
      <c r="D22" s="286"/>
      <c r="E22" s="286"/>
      <c r="F22" s="286"/>
      <c r="G22" s="286"/>
      <c r="H22" s="286"/>
      <c r="I22" s="286"/>
      <c r="J22" s="286"/>
      <c r="K22" s="286"/>
      <c r="L22" s="286"/>
      <c r="M22" s="286"/>
    </row>
    <row r="23" ht="19.5" customHeight="1">
      <c r="A23" s="288"/>
    </row>
    <row r="24" ht="19.5" customHeight="1">
      <c r="A24" s="272"/>
    </row>
    <row r="25" spans="1:18" ht="19.5" customHeight="1">
      <c r="A25" s="489" t="s">
        <v>247</v>
      </c>
      <c r="B25" s="489"/>
      <c r="C25" s="489"/>
      <c r="D25" s="489"/>
      <c r="E25" s="489"/>
      <c r="F25" s="489"/>
      <c r="G25" s="489"/>
      <c r="H25" s="489"/>
      <c r="I25" s="489"/>
      <c r="J25" s="489"/>
      <c r="K25" s="489"/>
      <c r="L25" s="489"/>
      <c r="M25" s="489"/>
      <c r="N25" s="270"/>
      <c r="O25" s="270"/>
      <c r="P25" s="270"/>
      <c r="Q25" s="270"/>
      <c r="R25" s="270"/>
    </row>
    <row r="26" spans="1:18" ht="19.5" customHeight="1">
      <c r="A26" s="489" t="s">
        <v>248</v>
      </c>
      <c r="B26" s="489"/>
      <c r="C26" s="489"/>
      <c r="D26" s="489"/>
      <c r="E26" s="489"/>
      <c r="F26" s="489"/>
      <c r="G26" s="489"/>
      <c r="H26" s="489"/>
      <c r="I26" s="489"/>
      <c r="J26" s="489"/>
      <c r="K26" s="489"/>
      <c r="L26" s="489"/>
      <c r="M26" s="489"/>
      <c r="N26" s="270"/>
      <c r="O26" s="270"/>
      <c r="P26" s="270"/>
      <c r="Q26" s="270"/>
      <c r="R26" s="270"/>
    </row>
    <row r="27" spans="1:18" ht="19.5" customHeight="1">
      <c r="A27" s="286"/>
      <c r="B27" s="286"/>
      <c r="C27" s="286"/>
      <c r="D27" s="286"/>
      <c r="E27" s="286"/>
      <c r="F27" s="286"/>
      <c r="G27" s="286"/>
      <c r="H27" s="286"/>
      <c r="I27" s="286"/>
      <c r="J27" s="286"/>
      <c r="K27" s="286"/>
      <c r="L27" s="286"/>
      <c r="M27" s="283"/>
      <c r="N27" s="270"/>
      <c r="O27" s="270"/>
      <c r="P27" s="270"/>
      <c r="Q27" s="270"/>
      <c r="R27" s="270"/>
    </row>
    <row r="28" spans="1:18" ht="19.5" customHeight="1">
      <c r="A28" s="286"/>
      <c r="B28" s="286"/>
      <c r="C28" s="286"/>
      <c r="D28" s="286"/>
      <c r="E28" s="286"/>
      <c r="F28" s="286"/>
      <c r="G28" s="286"/>
      <c r="H28" s="286"/>
      <c r="I28" s="286"/>
      <c r="J28" s="286"/>
      <c r="K28" s="286"/>
      <c r="L28" s="286"/>
      <c r="M28" s="283"/>
      <c r="N28" s="270"/>
      <c r="O28" s="270"/>
      <c r="P28" s="270"/>
      <c r="Q28" s="270"/>
      <c r="R28" s="270"/>
    </row>
    <row r="29" spans="1:18" ht="19.5" customHeight="1">
      <c r="A29" s="286"/>
      <c r="B29" s="286"/>
      <c r="C29" s="286"/>
      <c r="D29" s="286"/>
      <c r="E29" s="286"/>
      <c r="F29" s="286"/>
      <c r="G29" s="286"/>
      <c r="H29" s="286"/>
      <c r="I29" s="286"/>
      <c r="J29" s="286"/>
      <c r="K29" s="286"/>
      <c r="L29" s="286"/>
      <c r="M29" s="283"/>
      <c r="N29" s="270"/>
      <c r="O29" s="270"/>
      <c r="P29" s="270"/>
      <c r="Q29" s="270"/>
      <c r="R29" s="270"/>
    </row>
    <row r="30" spans="1:18" ht="19.5" customHeight="1">
      <c r="A30" s="286"/>
      <c r="B30" s="286"/>
      <c r="C30" s="286"/>
      <c r="D30" s="286"/>
      <c r="E30" s="286"/>
      <c r="F30" s="286"/>
      <c r="G30" s="286"/>
      <c r="H30" s="286"/>
      <c r="I30" s="286"/>
      <c r="J30" s="286"/>
      <c r="K30" s="286"/>
      <c r="L30" s="286"/>
      <c r="M30" s="283"/>
      <c r="N30" s="270"/>
      <c r="O30" s="270"/>
      <c r="P30" s="270"/>
      <c r="Q30" s="270"/>
      <c r="R30" s="270"/>
    </row>
    <row r="31" ht="19.5" customHeight="1">
      <c r="A31" s="272"/>
    </row>
    <row r="32" spans="1:13" ht="19.5" customHeight="1">
      <c r="A32" s="272"/>
      <c r="D32" s="475" t="s">
        <v>239</v>
      </c>
      <c r="E32" s="475"/>
      <c r="F32" s="479" t="str">
        <f>+'入力シート'!$D$20</f>
        <v>岐阜県大垣市　　　　　　　　番地</v>
      </c>
      <c r="G32" s="479"/>
      <c r="H32" s="479"/>
      <c r="I32" s="479"/>
      <c r="J32" s="479"/>
      <c r="K32" s="479"/>
      <c r="L32" s="479"/>
      <c r="M32" s="479"/>
    </row>
    <row r="33" spans="4:18" ht="19.5" customHeight="1">
      <c r="D33" s="262"/>
      <c r="E33" s="262"/>
      <c r="F33" s="479">
        <f>+'入力シート'!$D$21</f>
        <v>0</v>
      </c>
      <c r="G33" s="479"/>
      <c r="H33" s="479"/>
      <c r="I33" s="479"/>
      <c r="J33" s="479"/>
      <c r="K33" s="479"/>
      <c r="L33" s="479"/>
      <c r="M33" s="479"/>
      <c r="N33" s="270"/>
      <c r="O33" s="270"/>
      <c r="P33" s="270"/>
      <c r="Q33" s="270"/>
      <c r="R33" s="270"/>
    </row>
    <row r="34" spans="4:18" ht="19.5" customHeight="1">
      <c r="D34" s="475" t="s">
        <v>240</v>
      </c>
      <c r="E34" s="475"/>
      <c r="F34" s="476" t="str">
        <f>+'入力シート'!$D$22</f>
        <v>株式会社　○○建設</v>
      </c>
      <c r="G34" s="476"/>
      <c r="H34" s="476"/>
      <c r="I34" s="476"/>
      <c r="J34" s="476"/>
      <c r="K34" s="476"/>
      <c r="L34" s="476"/>
      <c r="M34" s="476"/>
      <c r="N34" s="270"/>
      <c r="O34" s="270"/>
      <c r="P34" s="270"/>
      <c r="Q34" s="270"/>
      <c r="R34" s="270"/>
    </row>
    <row r="35" spans="4:18" ht="19.5" customHeight="1">
      <c r="D35" s="262"/>
      <c r="E35" s="262"/>
      <c r="F35" s="476">
        <f>+'入力シート'!$D$23</f>
        <v>0</v>
      </c>
      <c r="G35" s="476"/>
      <c r="H35" s="476"/>
      <c r="I35" s="476"/>
      <c r="J35" s="476"/>
      <c r="K35" s="476"/>
      <c r="L35" s="476"/>
      <c r="M35" s="476"/>
      <c r="N35" s="270"/>
      <c r="O35" s="270"/>
      <c r="P35" s="270"/>
      <c r="Q35" s="270"/>
      <c r="R35" s="270"/>
    </row>
    <row r="36" spans="1:13" ht="19.5" customHeight="1">
      <c r="A36" s="272"/>
      <c r="D36" s="475" t="s">
        <v>241</v>
      </c>
      <c r="E36" s="475"/>
      <c r="F36" s="476" t="str">
        <f>+'入力シート'!$D$24</f>
        <v>代表取締役　○○　○○</v>
      </c>
      <c r="G36" s="476"/>
      <c r="H36" s="476"/>
      <c r="I36" s="476"/>
      <c r="J36" s="476"/>
      <c r="K36" s="476"/>
      <c r="L36" s="476"/>
      <c r="M36" s="388" t="s">
        <v>427</v>
      </c>
    </row>
    <row r="37" spans="1:13" ht="19.5" customHeight="1">
      <c r="A37" s="272"/>
      <c r="D37" s="285"/>
      <c r="E37" s="285"/>
      <c r="F37" s="685">
        <f>+'入力シート'!$D$25</f>
        <v>0</v>
      </c>
      <c r="G37" s="685"/>
      <c r="H37" s="685"/>
      <c r="I37" s="685"/>
      <c r="J37" s="685"/>
      <c r="K37" s="685"/>
      <c r="L37" s="685"/>
      <c r="M37" s="685"/>
    </row>
  </sheetData>
  <sheetProtection/>
  <mergeCells count="22">
    <mergeCell ref="F37:M37"/>
    <mergeCell ref="F36:L36"/>
    <mergeCell ref="A8:D8"/>
    <mergeCell ref="S20:AJ20"/>
    <mergeCell ref="A19:M21"/>
    <mergeCell ref="A25:M25"/>
    <mergeCell ref="D12:E12"/>
    <mergeCell ref="F34:M34"/>
    <mergeCell ref="F35:M35"/>
    <mergeCell ref="F33:M33"/>
    <mergeCell ref="A2:M2"/>
    <mergeCell ref="A4:M4"/>
    <mergeCell ref="A13:B13"/>
    <mergeCell ref="C13:M13"/>
    <mergeCell ref="F32:M32"/>
    <mergeCell ref="A12:B12"/>
    <mergeCell ref="D36:E36"/>
    <mergeCell ref="A14:B14"/>
    <mergeCell ref="C14:M14"/>
    <mergeCell ref="D34:E34"/>
    <mergeCell ref="A26:M26"/>
    <mergeCell ref="D32:E32"/>
  </mergeCells>
  <printOptions/>
  <pageMargins left="0.9" right="0.47" top="1" bottom="1" header="0.5" footer="0.5"/>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Normal="80" zoomScaleSheetLayoutView="100" zoomScalePageLayoutView="0" workbookViewId="0" topLeftCell="A10">
      <selection activeCell="D10" sqref="D10"/>
    </sheetView>
  </sheetViews>
  <sheetFormatPr defaultColWidth="9.00390625" defaultRowHeight="13.5"/>
  <cols>
    <col min="1" max="1" width="11.75390625" style="287" customWidth="1"/>
    <col min="2" max="3" width="16.50390625" style="287" customWidth="1"/>
    <col min="4" max="4" width="49.125" style="287" customWidth="1"/>
    <col min="5" max="16384" width="9.00390625" style="287" customWidth="1"/>
  </cols>
  <sheetData>
    <row r="1" spans="1:4" ht="19.5" customHeight="1">
      <c r="A1" s="686" t="s">
        <v>250</v>
      </c>
      <c r="B1" s="687"/>
      <c r="C1" s="687"/>
      <c r="D1" s="687"/>
    </row>
    <row r="2" spans="1:4" ht="19.5" customHeight="1">
      <c r="A2" s="490" t="s">
        <v>251</v>
      </c>
      <c r="B2" s="687"/>
      <c r="C2" s="687"/>
      <c r="D2" s="687"/>
    </row>
    <row r="3" ht="19.5" customHeight="1">
      <c r="A3" s="292"/>
    </row>
    <row r="4" spans="1:4" ht="30" customHeight="1">
      <c r="A4" s="293" t="s">
        <v>252</v>
      </c>
      <c r="B4" s="362" t="str">
        <f>+"契約第 "&amp;'入力シート'!$D$5&amp;" 号"</f>
        <v>契約第 553 号</v>
      </c>
      <c r="C4" s="691" t="str">
        <f>+'入力シート'!$D$6</f>
        <v>大垣競輪場　メインスタンド３階電算用発電機設置工事</v>
      </c>
      <c r="D4" s="691"/>
    </row>
    <row r="5" ht="30" customHeight="1">
      <c r="A5" s="294"/>
    </row>
    <row r="6" spans="2:4" ht="30" customHeight="1">
      <c r="B6" s="270"/>
      <c r="C6" s="293" t="s">
        <v>253</v>
      </c>
      <c r="D6" s="295" t="str">
        <f>+'入力シート'!$D$22</f>
        <v>株式会社　○○建設</v>
      </c>
    </row>
    <row r="7" spans="1:4" ht="30" customHeight="1">
      <c r="A7" s="296"/>
      <c r="B7" s="289"/>
      <c r="C7" s="289"/>
      <c r="D7" s="309">
        <f>+'入力シート'!$D$23</f>
        <v>0</v>
      </c>
    </row>
    <row r="8" spans="1:4" ht="30" customHeight="1">
      <c r="A8" s="688" t="s">
        <v>254</v>
      </c>
      <c r="B8" s="688"/>
      <c r="C8" s="689" t="s">
        <v>255</v>
      </c>
      <c r="D8" s="690"/>
    </row>
    <row r="9" spans="1:4" ht="30" customHeight="1">
      <c r="A9" s="688" t="s">
        <v>256</v>
      </c>
      <c r="B9" s="688"/>
      <c r="C9" s="689"/>
      <c r="D9" s="690"/>
    </row>
    <row r="10" spans="1:4" ht="30" customHeight="1">
      <c r="A10" s="688" t="s">
        <v>257</v>
      </c>
      <c r="B10" s="688"/>
      <c r="C10" s="363" t="s">
        <v>258</v>
      </c>
      <c r="D10" s="301"/>
    </row>
    <row r="11" spans="1:4" ht="30" customHeight="1">
      <c r="A11" s="688"/>
      <c r="B11" s="688"/>
      <c r="C11" s="692" t="s">
        <v>259</v>
      </c>
      <c r="D11" s="693"/>
    </row>
    <row r="12" spans="1:4" ht="30" customHeight="1">
      <c r="A12" s="688"/>
      <c r="B12" s="688"/>
      <c r="C12" s="363" t="s">
        <v>433</v>
      </c>
      <c r="D12" s="301" t="s">
        <v>434</v>
      </c>
    </row>
    <row r="13" spans="1:4" ht="30" customHeight="1">
      <c r="A13" s="688"/>
      <c r="B13" s="688"/>
      <c r="C13" s="363" t="s">
        <v>435</v>
      </c>
      <c r="D13" s="301" t="s">
        <v>436</v>
      </c>
    </row>
    <row r="14" spans="1:4" ht="30" customHeight="1">
      <c r="A14" s="694" t="s">
        <v>260</v>
      </c>
      <c r="B14" s="297" t="s">
        <v>261</v>
      </c>
      <c r="C14" s="695"/>
      <c r="D14" s="696"/>
    </row>
    <row r="15" spans="1:4" ht="30" customHeight="1">
      <c r="A15" s="694"/>
      <c r="B15" s="297" t="s">
        <v>262</v>
      </c>
      <c r="C15" s="695"/>
      <c r="D15" s="696"/>
    </row>
    <row r="16" spans="1:4" ht="30" customHeight="1">
      <c r="A16" s="694"/>
      <c r="B16" s="297" t="s">
        <v>263</v>
      </c>
      <c r="C16" s="695"/>
      <c r="D16" s="696"/>
    </row>
    <row r="17" spans="1:4" ht="30" customHeight="1">
      <c r="A17" s="694"/>
      <c r="B17" s="688" t="s">
        <v>264</v>
      </c>
      <c r="C17" s="692" t="s">
        <v>265</v>
      </c>
      <c r="D17" s="693"/>
    </row>
    <row r="18" spans="1:4" ht="30" customHeight="1">
      <c r="A18" s="694"/>
      <c r="B18" s="688"/>
      <c r="C18" s="692"/>
      <c r="D18" s="693"/>
    </row>
    <row r="19" spans="1:4" ht="30" customHeight="1">
      <c r="A19" s="694"/>
      <c r="B19" s="688"/>
      <c r="C19" s="692"/>
      <c r="D19" s="693"/>
    </row>
    <row r="20" spans="1:4" ht="30" customHeight="1">
      <c r="A20" s="694"/>
      <c r="B20" s="297" t="s">
        <v>266</v>
      </c>
      <c r="C20" s="695"/>
      <c r="D20" s="696"/>
    </row>
    <row r="21" spans="1:4" ht="30" customHeight="1">
      <c r="A21" s="694"/>
      <c r="B21" s="297" t="s">
        <v>267</v>
      </c>
      <c r="C21" s="692" t="s">
        <v>268</v>
      </c>
      <c r="D21" s="693"/>
    </row>
    <row r="22" spans="1:4" ht="19.5" customHeight="1">
      <c r="A22" s="698"/>
      <c r="B22" s="698"/>
      <c r="C22" s="698"/>
      <c r="D22" s="698"/>
    </row>
    <row r="23" spans="1:4" ht="19.5" customHeight="1">
      <c r="A23" s="698"/>
      <c r="B23" s="698"/>
      <c r="C23" s="698"/>
      <c r="D23" s="698"/>
    </row>
    <row r="24" spans="1:4" ht="19.5" customHeight="1">
      <c r="A24" s="698"/>
      <c r="B24" s="698"/>
      <c r="C24" s="698"/>
      <c r="D24" s="698"/>
    </row>
    <row r="25" spans="1:4" ht="19.5" customHeight="1">
      <c r="A25" s="698"/>
      <c r="B25" s="698"/>
      <c r="C25" s="698"/>
      <c r="D25" s="698"/>
    </row>
    <row r="26" spans="1:4" ht="19.5" customHeight="1">
      <c r="A26" s="698"/>
      <c r="B26" s="698"/>
      <c r="C26" s="698"/>
      <c r="D26" s="698"/>
    </row>
    <row r="27" spans="1:4" ht="19.5" customHeight="1">
      <c r="A27" s="698"/>
      <c r="B27" s="698"/>
      <c r="C27" s="698"/>
      <c r="D27" s="698"/>
    </row>
    <row r="28" spans="1:4" ht="19.5" customHeight="1">
      <c r="A28" s="698"/>
      <c r="B28" s="698"/>
      <c r="C28" s="698"/>
      <c r="D28" s="698"/>
    </row>
    <row r="29" spans="1:4" ht="19.5" customHeight="1">
      <c r="A29" s="698"/>
      <c r="B29" s="698"/>
      <c r="C29" s="698"/>
      <c r="D29" s="698"/>
    </row>
    <row r="30" ht="19.5" customHeight="1">
      <c r="A30" s="272"/>
    </row>
    <row r="31" spans="1:4" ht="19.5" customHeight="1">
      <c r="A31" s="697" t="s">
        <v>269</v>
      </c>
      <c r="B31" s="687"/>
      <c r="C31" s="687"/>
      <c r="D31" s="687"/>
    </row>
    <row r="32" ht="13.5">
      <c r="A32" s="298"/>
    </row>
    <row r="33" ht="13.5">
      <c r="A33" s="298"/>
    </row>
  </sheetData>
  <sheetProtection/>
  <mergeCells count="21">
    <mergeCell ref="A31:D31"/>
    <mergeCell ref="C17:D17"/>
    <mergeCell ref="C18:D18"/>
    <mergeCell ref="C19:D19"/>
    <mergeCell ref="C20:D20"/>
    <mergeCell ref="C21:D21"/>
    <mergeCell ref="A22:D29"/>
    <mergeCell ref="A10:B13"/>
    <mergeCell ref="C11:D11"/>
    <mergeCell ref="A14:A21"/>
    <mergeCell ref="C14:D14"/>
    <mergeCell ref="C15:D15"/>
    <mergeCell ref="C16:D16"/>
    <mergeCell ref="B17:B19"/>
    <mergeCell ref="A1:D1"/>
    <mergeCell ref="A2:D2"/>
    <mergeCell ref="A8:B8"/>
    <mergeCell ref="C8:D8"/>
    <mergeCell ref="A9:B9"/>
    <mergeCell ref="C9:D9"/>
    <mergeCell ref="C4:D4"/>
  </mergeCells>
  <printOptions/>
  <pageMargins left="0.7480314960629921" right="0.6" top="0.984251968503937" bottom="0.984251968503937"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
      <selection activeCell="G10" sqref="G10"/>
    </sheetView>
  </sheetViews>
  <sheetFormatPr defaultColWidth="9.00390625" defaultRowHeight="13.5"/>
  <cols>
    <col min="1" max="1" width="11.75390625" style="291" customWidth="1"/>
    <col min="2" max="3" width="16.50390625" style="291" customWidth="1"/>
    <col min="4" max="4" width="49.125" style="291" customWidth="1"/>
    <col min="5" max="16384" width="9.00390625" style="291" customWidth="1"/>
  </cols>
  <sheetData>
    <row r="1" spans="1:4" ht="19.5" customHeight="1">
      <c r="A1" s="686" t="s">
        <v>273</v>
      </c>
      <c r="B1" s="687"/>
      <c r="C1" s="687"/>
      <c r="D1" s="687"/>
    </row>
    <row r="2" spans="1:4" ht="19.5" customHeight="1">
      <c r="A2" s="490" t="s">
        <v>251</v>
      </c>
      <c r="B2" s="687"/>
      <c r="C2" s="687"/>
      <c r="D2" s="687"/>
    </row>
    <row r="3" ht="19.5" customHeight="1">
      <c r="A3" s="292"/>
    </row>
    <row r="4" spans="1:4" ht="30" customHeight="1">
      <c r="A4" s="293" t="s">
        <v>252</v>
      </c>
      <c r="B4" s="362" t="str">
        <f>+"契約第 "&amp;'入力シート'!$D$5&amp;" 号"</f>
        <v>契約第 553 号</v>
      </c>
      <c r="C4" s="691" t="str">
        <f>+'入力シート'!$D$6</f>
        <v>大垣競輪場　メインスタンド３階電算用発電機設置工事</v>
      </c>
      <c r="D4" s="691"/>
    </row>
    <row r="5" ht="30" customHeight="1">
      <c r="A5" s="294"/>
    </row>
    <row r="6" spans="2:4" ht="30" customHeight="1">
      <c r="B6" s="270"/>
      <c r="C6" s="293" t="s">
        <v>253</v>
      </c>
      <c r="D6" s="309" t="str">
        <f>+'入力シート'!$D$22</f>
        <v>株式会社　○○建設</v>
      </c>
    </row>
    <row r="7" spans="1:4" ht="30" customHeight="1">
      <c r="A7" s="296"/>
      <c r="B7" s="289"/>
      <c r="C7" s="289"/>
      <c r="D7" s="309">
        <f>+'入力シート'!$D$23</f>
        <v>0</v>
      </c>
    </row>
    <row r="8" spans="1:4" ht="30" customHeight="1">
      <c r="A8" s="688" t="s">
        <v>254</v>
      </c>
      <c r="B8" s="688"/>
      <c r="C8" s="689" t="s">
        <v>270</v>
      </c>
      <c r="D8" s="690"/>
    </row>
    <row r="9" spans="1:4" ht="30" customHeight="1">
      <c r="A9" s="688" t="s">
        <v>256</v>
      </c>
      <c r="B9" s="688"/>
      <c r="C9" s="689"/>
      <c r="D9" s="690"/>
    </row>
    <row r="10" spans="1:4" ht="30" customHeight="1">
      <c r="A10" s="688" t="s">
        <v>257</v>
      </c>
      <c r="B10" s="688"/>
      <c r="C10" s="363" t="s">
        <v>258</v>
      </c>
      <c r="D10" s="301"/>
    </row>
    <row r="11" spans="1:4" ht="30" customHeight="1">
      <c r="A11" s="688"/>
      <c r="B11" s="688"/>
      <c r="C11" s="692" t="s">
        <v>259</v>
      </c>
      <c r="D11" s="693"/>
    </row>
    <row r="12" spans="1:4" ht="30" customHeight="1">
      <c r="A12" s="688"/>
      <c r="B12" s="688"/>
      <c r="C12" s="363" t="s">
        <v>433</v>
      </c>
      <c r="D12" s="301" t="s">
        <v>434</v>
      </c>
    </row>
    <row r="13" spans="1:4" ht="30" customHeight="1">
      <c r="A13" s="688"/>
      <c r="B13" s="688"/>
      <c r="C13" s="363" t="s">
        <v>435</v>
      </c>
      <c r="D13" s="301" t="s">
        <v>436</v>
      </c>
    </row>
    <row r="14" spans="1:4" ht="30" customHeight="1">
      <c r="A14" s="694" t="s">
        <v>260</v>
      </c>
      <c r="B14" s="297" t="s">
        <v>261</v>
      </c>
      <c r="C14" s="695"/>
      <c r="D14" s="696"/>
    </row>
    <row r="15" spans="1:4" ht="30" customHeight="1">
      <c r="A15" s="694"/>
      <c r="B15" s="297" t="s">
        <v>262</v>
      </c>
      <c r="C15" s="695"/>
      <c r="D15" s="696"/>
    </row>
    <row r="16" spans="1:4" ht="30" customHeight="1">
      <c r="A16" s="694"/>
      <c r="B16" s="297" t="s">
        <v>263</v>
      </c>
      <c r="C16" s="695"/>
      <c r="D16" s="696"/>
    </row>
    <row r="17" spans="1:4" ht="30" customHeight="1">
      <c r="A17" s="694"/>
      <c r="B17" s="688" t="s">
        <v>264</v>
      </c>
      <c r="C17" s="692" t="s">
        <v>265</v>
      </c>
      <c r="D17" s="693"/>
    </row>
    <row r="18" spans="1:4" ht="30" customHeight="1">
      <c r="A18" s="694"/>
      <c r="B18" s="688"/>
      <c r="C18" s="692"/>
      <c r="D18" s="693"/>
    </row>
    <row r="19" spans="1:4" ht="30" customHeight="1">
      <c r="A19" s="694"/>
      <c r="B19" s="688"/>
      <c r="C19" s="692"/>
      <c r="D19" s="693"/>
    </row>
    <row r="20" spans="1:4" ht="30" customHeight="1">
      <c r="A20" s="694"/>
      <c r="B20" s="297" t="s">
        <v>266</v>
      </c>
      <c r="C20" s="695"/>
      <c r="D20" s="696"/>
    </row>
    <row r="21" spans="1:4" ht="30" customHeight="1">
      <c r="A21" s="694"/>
      <c r="B21" s="297" t="s">
        <v>267</v>
      </c>
      <c r="C21" s="692" t="s">
        <v>268</v>
      </c>
      <c r="D21" s="693"/>
    </row>
    <row r="22" spans="1:4" ht="19.5" customHeight="1">
      <c r="A22" s="698"/>
      <c r="B22" s="698"/>
      <c r="C22" s="698"/>
      <c r="D22" s="698"/>
    </row>
    <row r="23" spans="1:4" ht="19.5" customHeight="1">
      <c r="A23" s="698"/>
      <c r="B23" s="698"/>
      <c r="C23" s="698"/>
      <c r="D23" s="698"/>
    </row>
    <row r="24" spans="1:4" ht="19.5" customHeight="1">
      <c r="A24" s="698"/>
      <c r="B24" s="698"/>
      <c r="C24" s="698"/>
      <c r="D24" s="698"/>
    </row>
    <row r="25" spans="1:4" ht="19.5" customHeight="1">
      <c r="A25" s="698"/>
      <c r="B25" s="698"/>
      <c r="C25" s="698"/>
      <c r="D25" s="698"/>
    </row>
    <row r="26" spans="1:4" ht="19.5" customHeight="1">
      <c r="A26" s="698"/>
      <c r="B26" s="698"/>
      <c r="C26" s="698"/>
      <c r="D26" s="698"/>
    </row>
    <row r="27" spans="1:4" ht="19.5" customHeight="1">
      <c r="A27" s="698"/>
      <c r="B27" s="698"/>
      <c r="C27" s="698"/>
      <c r="D27" s="698"/>
    </row>
    <row r="28" spans="1:4" ht="19.5" customHeight="1">
      <c r="A28" s="698"/>
      <c r="B28" s="698"/>
      <c r="C28" s="698"/>
      <c r="D28" s="698"/>
    </row>
    <row r="29" spans="1:4" ht="19.5" customHeight="1">
      <c r="A29" s="698"/>
      <c r="B29" s="698"/>
      <c r="C29" s="698"/>
      <c r="D29" s="698"/>
    </row>
    <row r="30" spans="1:4" ht="19.5" customHeight="1">
      <c r="A30" s="700" t="s">
        <v>271</v>
      </c>
      <c r="B30" s="700"/>
      <c r="C30" s="700"/>
      <c r="D30" s="700"/>
    </row>
    <row r="31" spans="1:4" ht="19.5" customHeight="1">
      <c r="A31" s="489" t="s">
        <v>272</v>
      </c>
      <c r="B31" s="699"/>
      <c r="C31" s="699"/>
      <c r="D31" s="699"/>
    </row>
    <row r="32" ht="13.5">
      <c r="A32" s="298"/>
    </row>
    <row r="33" ht="13.5">
      <c r="A33" s="298"/>
    </row>
  </sheetData>
  <sheetProtection/>
  <mergeCells count="22">
    <mergeCell ref="A1:D1"/>
    <mergeCell ref="A2:D2"/>
    <mergeCell ref="A8:B8"/>
    <mergeCell ref="C8:D8"/>
    <mergeCell ref="A9:B9"/>
    <mergeCell ref="C9:D9"/>
    <mergeCell ref="C4:D4"/>
    <mergeCell ref="A10:B13"/>
    <mergeCell ref="C11:D11"/>
    <mergeCell ref="A14:A21"/>
    <mergeCell ref="C14:D14"/>
    <mergeCell ref="C15:D15"/>
    <mergeCell ref="C16:D16"/>
    <mergeCell ref="B17:B19"/>
    <mergeCell ref="A31:D31"/>
    <mergeCell ref="A30:D30"/>
    <mergeCell ref="C17:D17"/>
    <mergeCell ref="C18:D18"/>
    <mergeCell ref="C19:D19"/>
    <mergeCell ref="C20:D20"/>
    <mergeCell ref="C21:D21"/>
    <mergeCell ref="A22:D29"/>
  </mergeCells>
  <printOptions/>
  <pageMargins left="0.7480314960629921" right="0.5511811023622047" top="0.984251968503937" bottom="0.984251968503937"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6">
      <selection activeCell="G30" sqref="G30"/>
    </sheetView>
  </sheetViews>
  <sheetFormatPr defaultColWidth="9.00390625" defaultRowHeight="13.5"/>
  <cols>
    <col min="1" max="1" width="11.75390625" style="299" customWidth="1"/>
    <col min="2" max="3" width="16.50390625" style="299" customWidth="1"/>
    <col min="4" max="4" width="49.125" style="299" customWidth="1"/>
    <col min="5" max="16384" width="9.00390625" style="299" customWidth="1"/>
  </cols>
  <sheetData>
    <row r="1" spans="1:4" ht="19.5" customHeight="1">
      <c r="A1" s="686" t="s">
        <v>274</v>
      </c>
      <c r="B1" s="687"/>
      <c r="C1" s="687"/>
      <c r="D1" s="687"/>
    </row>
    <row r="2" spans="1:4" ht="19.5" customHeight="1">
      <c r="A2" s="490" t="s">
        <v>251</v>
      </c>
      <c r="B2" s="687"/>
      <c r="C2" s="687"/>
      <c r="D2" s="687"/>
    </row>
    <row r="3" ht="19.5" customHeight="1">
      <c r="A3" s="292"/>
    </row>
    <row r="4" spans="1:4" ht="30" customHeight="1">
      <c r="A4" s="293" t="s">
        <v>252</v>
      </c>
      <c r="B4" s="362" t="str">
        <f>+"契約第 "&amp;'入力シート'!$D$5&amp;" 号"</f>
        <v>契約第 553 号</v>
      </c>
      <c r="C4" s="691" t="str">
        <f>+'入力シート'!$D$6</f>
        <v>大垣競輪場　メインスタンド３階電算用発電機設置工事</v>
      </c>
      <c r="D4" s="691"/>
    </row>
    <row r="5" ht="30" customHeight="1">
      <c r="A5" s="294"/>
    </row>
    <row r="6" spans="2:4" ht="30" customHeight="1">
      <c r="B6" s="270"/>
      <c r="C6" s="293" t="s">
        <v>253</v>
      </c>
      <c r="D6" s="309" t="str">
        <f>+'入力シート'!$D$22</f>
        <v>株式会社　○○建設</v>
      </c>
    </row>
    <row r="7" spans="1:4" ht="30" customHeight="1">
      <c r="A7" s="296"/>
      <c r="B7" s="289"/>
      <c r="C7" s="289"/>
      <c r="D7" s="309">
        <f>+'入力シート'!$D$23</f>
        <v>0</v>
      </c>
    </row>
    <row r="8" spans="1:4" ht="30" customHeight="1">
      <c r="A8" s="688" t="s">
        <v>254</v>
      </c>
      <c r="B8" s="688"/>
      <c r="C8" s="689" t="s">
        <v>275</v>
      </c>
      <c r="D8" s="690"/>
    </row>
    <row r="9" spans="1:4" ht="30" customHeight="1">
      <c r="A9" s="688" t="s">
        <v>256</v>
      </c>
      <c r="B9" s="688"/>
      <c r="C9" s="689"/>
      <c r="D9" s="690"/>
    </row>
    <row r="10" spans="1:4" ht="30" customHeight="1">
      <c r="A10" s="688" t="s">
        <v>257</v>
      </c>
      <c r="B10" s="688"/>
      <c r="C10" s="302" t="s">
        <v>277</v>
      </c>
      <c r="D10" s="301" t="s">
        <v>279</v>
      </c>
    </row>
    <row r="11" spans="1:4" ht="30" customHeight="1">
      <c r="A11" s="688"/>
      <c r="B11" s="688"/>
      <c r="C11" s="303" t="s">
        <v>278</v>
      </c>
      <c r="D11" s="301" t="s">
        <v>280</v>
      </c>
    </row>
    <row r="12" spans="1:4" ht="30" customHeight="1">
      <c r="A12" s="688"/>
      <c r="B12" s="688"/>
      <c r="C12" s="363" t="s">
        <v>258</v>
      </c>
      <c r="D12" s="301"/>
    </row>
    <row r="13" spans="1:4" ht="30" customHeight="1">
      <c r="A13" s="688"/>
      <c r="B13" s="688"/>
      <c r="C13" s="692" t="s">
        <v>276</v>
      </c>
      <c r="D13" s="693"/>
    </row>
    <row r="14" spans="1:4" ht="30" customHeight="1">
      <c r="A14" s="694" t="s">
        <v>260</v>
      </c>
      <c r="B14" s="300" t="s">
        <v>261</v>
      </c>
      <c r="C14" s="695"/>
      <c r="D14" s="696"/>
    </row>
    <row r="15" spans="1:4" ht="30" customHeight="1">
      <c r="A15" s="694"/>
      <c r="B15" s="300" t="s">
        <v>262</v>
      </c>
      <c r="C15" s="695"/>
      <c r="D15" s="696"/>
    </row>
    <row r="16" spans="1:4" ht="30" customHeight="1">
      <c r="A16" s="694"/>
      <c r="B16" s="300" t="s">
        <v>263</v>
      </c>
      <c r="C16" s="695"/>
      <c r="D16" s="696"/>
    </row>
    <row r="17" spans="1:4" ht="30" customHeight="1">
      <c r="A17" s="694"/>
      <c r="B17" s="688" t="s">
        <v>264</v>
      </c>
      <c r="C17" s="692" t="s">
        <v>265</v>
      </c>
      <c r="D17" s="693"/>
    </row>
    <row r="18" spans="1:4" ht="30" customHeight="1">
      <c r="A18" s="694"/>
      <c r="B18" s="688"/>
      <c r="C18" s="692"/>
      <c r="D18" s="693"/>
    </row>
    <row r="19" spans="1:4" ht="30" customHeight="1">
      <c r="A19" s="694"/>
      <c r="B19" s="688"/>
      <c r="C19" s="692"/>
      <c r="D19" s="693"/>
    </row>
    <row r="20" spans="1:4" ht="30" customHeight="1">
      <c r="A20" s="694"/>
      <c r="B20" s="300" t="s">
        <v>266</v>
      </c>
      <c r="C20" s="695"/>
      <c r="D20" s="696"/>
    </row>
    <row r="21" spans="1:4" ht="30" customHeight="1">
      <c r="A21" s="694"/>
      <c r="B21" s="300" t="s">
        <v>267</v>
      </c>
      <c r="C21" s="692" t="s">
        <v>268</v>
      </c>
      <c r="D21" s="693"/>
    </row>
    <row r="22" spans="1:4" ht="19.5" customHeight="1">
      <c r="A22" s="698"/>
      <c r="B22" s="698"/>
      <c r="C22" s="698"/>
      <c r="D22" s="698"/>
    </row>
    <row r="23" spans="1:4" ht="19.5" customHeight="1">
      <c r="A23" s="698"/>
      <c r="B23" s="698"/>
      <c r="C23" s="698"/>
      <c r="D23" s="698"/>
    </row>
    <row r="24" spans="1:4" ht="19.5" customHeight="1">
      <c r="A24" s="698"/>
      <c r="B24" s="698"/>
      <c r="C24" s="698"/>
      <c r="D24" s="698"/>
    </row>
    <row r="25" spans="1:4" ht="19.5" customHeight="1">
      <c r="A25" s="698"/>
      <c r="B25" s="698"/>
      <c r="C25" s="698"/>
      <c r="D25" s="698"/>
    </row>
    <row r="26" spans="1:4" ht="19.5" customHeight="1">
      <c r="A26" s="698"/>
      <c r="B26" s="698"/>
      <c r="C26" s="698"/>
      <c r="D26" s="698"/>
    </row>
    <row r="27" spans="1:4" ht="19.5" customHeight="1">
      <c r="A27" s="698"/>
      <c r="B27" s="698"/>
      <c r="C27" s="698"/>
      <c r="D27" s="698"/>
    </row>
    <row r="28" spans="1:4" ht="19.5" customHeight="1">
      <c r="A28" s="698"/>
      <c r="B28" s="698"/>
      <c r="C28" s="698"/>
      <c r="D28" s="698"/>
    </row>
    <row r="29" spans="1:4" ht="19.5" customHeight="1">
      <c r="A29" s="698"/>
      <c r="B29" s="698"/>
      <c r="C29" s="698"/>
      <c r="D29" s="698"/>
    </row>
    <row r="30" spans="1:4" ht="19.5" customHeight="1">
      <c r="A30" s="700" t="s">
        <v>271</v>
      </c>
      <c r="B30" s="700"/>
      <c r="C30" s="700"/>
      <c r="D30" s="700"/>
    </row>
    <row r="31" spans="1:4" ht="19.5" customHeight="1">
      <c r="A31" s="489" t="s">
        <v>437</v>
      </c>
      <c r="B31" s="699"/>
      <c r="C31" s="699"/>
      <c r="D31" s="699"/>
    </row>
    <row r="32" ht="13.5">
      <c r="A32" s="298"/>
    </row>
    <row r="33" ht="13.5">
      <c r="A33" s="298"/>
    </row>
  </sheetData>
  <sheetProtection/>
  <mergeCells count="22">
    <mergeCell ref="A30:D30"/>
    <mergeCell ref="A31:D31"/>
    <mergeCell ref="C17:D17"/>
    <mergeCell ref="C18:D18"/>
    <mergeCell ref="C19:D19"/>
    <mergeCell ref="C20:D20"/>
    <mergeCell ref="C21:D21"/>
    <mergeCell ref="A22:D29"/>
    <mergeCell ref="A10:B13"/>
    <mergeCell ref="C13:D13"/>
    <mergeCell ref="A14:A21"/>
    <mergeCell ref="C14:D14"/>
    <mergeCell ref="C15:D15"/>
    <mergeCell ref="C16:D16"/>
    <mergeCell ref="B17:B19"/>
    <mergeCell ref="A1:D1"/>
    <mergeCell ref="A2:D2"/>
    <mergeCell ref="A8:B8"/>
    <mergeCell ref="C8:D8"/>
    <mergeCell ref="A9:B9"/>
    <mergeCell ref="C9:D9"/>
    <mergeCell ref="C4:D4"/>
  </mergeCells>
  <printOptions/>
  <pageMargins left="0.77" right="0.29" top="0.984251968503937" bottom="0.984251968503937" header="0.5118110236220472"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tabColor rgb="FF00B0F0"/>
  </sheetPr>
  <dimension ref="A1:E31"/>
  <sheetViews>
    <sheetView showGridLines="0" showZeros="0" view="pageBreakPreview" zoomScaleSheetLayoutView="100" zoomScalePageLayoutView="0" workbookViewId="0" topLeftCell="A13">
      <selection activeCell="F6" sqref="F6"/>
    </sheetView>
  </sheetViews>
  <sheetFormatPr defaultColWidth="9.00390625" defaultRowHeight="13.5"/>
  <cols>
    <col min="1" max="1" width="11.75390625" style="304" customWidth="1"/>
    <col min="2" max="3" width="16.50390625" style="304" customWidth="1"/>
    <col min="4" max="4" width="46.375" style="304" customWidth="1"/>
    <col min="5" max="16384" width="9.00390625" style="304" customWidth="1"/>
  </cols>
  <sheetData>
    <row r="1" spans="1:4" ht="19.5" customHeight="1">
      <c r="A1" s="686" t="s">
        <v>281</v>
      </c>
      <c r="B1" s="687"/>
      <c r="C1" s="687"/>
      <c r="D1" s="687"/>
    </row>
    <row r="2" spans="1:4" ht="19.5" customHeight="1">
      <c r="A2" s="490" t="s">
        <v>282</v>
      </c>
      <c r="B2" s="687"/>
      <c r="C2" s="687"/>
      <c r="D2" s="687"/>
    </row>
    <row r="3" ht="19.5" customHeight="1">
      <c r="A3" s="292"/>
    </row>
    <row r="4" spans="1:5" ht="30" customHeight="1">
      <c r="A4" s="293" t="s">
        <v>252</v>
      </c>
      <c r="B4" s="362" t="str">
        <f>+"契約第 "&amp;'入力シート'!$D$5&amp;" 号"</f>
        <v>契約第 553 号</v>
      </c>
      <c r="C4" s="691" t="str">
        <f>+'入力シート'!$D$6</f>
        <v>大垣競輪場　メインスタンド３階電算用発電機設置工事</v>
      </c>
      <c r="D4" s="691"/>
      <c r="E4" s="306"/>
    </row>
    <row r="5" ht="30" customHeight="1">
      <c r="A5" s="294"/>
    </row>
    <row r="6" spans="1:4" ht="30" customHeight="1">
      <c r="A6" s="294"/>
      <c r="C6" s="342" t="s">
        <v>253</v>
      </c>
      <c r="D6" s="309" t="str">
        <f>+'入力シート'!$D$22</f>
        <v>株式会社　○○建設</v>
      </c>
    </row>
    <row r="7" spans="2:5" ht="30" customHeight="1">
      <c r="B7" s="270"/>
      <c r="C7" s="270"/>
      <c r="D7" s="309">
        <f>+'入力シート'!$D$23</f>
        <v>0</v>
      </c>
      <c r="E7" s="295"/>
    </row>
    <row r="8" spans="1:4" ht="30" customHeight="1">
      <c r="A8" s="694" t="s">
        <v>283</v>
      </c>
      <c r="B8" s="305" t="s">
        <v>284</v>
      </c>
      <c r="C8" s="692"/>
      <c r="D8" s="693"/>
    </row>
    <row r="9" spans="1:4" ht="30" customHeight="1">
      <c r="A9" s="694"/>
      <c r="B9" s="305" t="s">
        <v>285</v>
      </c>
      <c r="C9" s="692"/>
      <c r="D9" s="693"/>
    </row>
    <row r="10" spans="1:4" ht="30" customHeight="1">
      <c r="A10" s="694"/>
      <c r="B10" s="305" t="s">
        <v>286</v>
      </c>
      <c r="C10" s="692"/>
      <c r="D10" s="693"/>
    </row>
    <row r="11" spans="1:4" ht="30" customHeight="1">
      <c r="A11" s="694"/>
      <c r="B11" s="305" t="s">
        <v>287</v>
      </c>
      <c r="C11" s="689" t="s">
        <v>288</v>
      </c>
      <c r="D11" s="690"/>
    </row>
    <row r="12" spans="1:4" ht="30" customHeight="1">
      <c r="A12" s="694"/>
      <c r="B12" s="305" t="s">
        <v>289</v>
      </c>
      <c r="C12" s="689" t="s">
        <v>304</v>
      </c>
      <c r="D12" s="690"/>
    </row>
    <row r="13" spans="1:4" ht="30" customHeight="1">
      <c r="A13" s="694"/>
      <c r="B13" s="305" t="s">
        <v>290</v>
      </c>
      <c r="C13" s="689" t="s">
        <v>303</v>
      </c>
      <c r="D13" s="690"/>
    </row>
    <row r="14" spans="1:4" ht="30" customHeight="1">
      <c r="A14" s="694" t="s">
        <v>291</v>
      </c>
      <c r="B14" s="305" t="s">
        <v>292</v>
      </c>
      <c r="C14" s="692"/>
      <c r="D14" s="693"/>
    </row>
    <row r="15" spans="1:4" ht="30" customHeight="1">
      <c r="A15" s="694"/>
      <c r="B15" s="305" t="s">
        <v>293</v>
      </c>
      <c r="C15" s="692"/>
      <c r="D15" s="693"/>
    </row>
    <row r="16" spans="1:4" ht="30" customHeight="1">
      <c r="A16" s="694"/>
      <c r="B16" s="305" t="s">
        <v>294</v>
      </c>
      <c r="C16" s="692"/>
      <c r="D16" s="693"/>
    </row>
    <row r="17" spans="1:4" ht="30" customHeight="1">
      <c r="A17" s="694"/>
      <c r="B17" s="305" t="s">
        <v>295</v>
      </c>
      <c r="C17" s="692"/>
      <c r="D17" s="693"/>
    </row>
    <row r="18" spans="1:4" ht="19.5" customHeight="1">
      <c r="A18" s="703" t="s">
        <v>296</v>
      </c>
      <c r="B18" s="704"/>
      <c r="C18" s="710"/>
      <c r="D18" s="711"/>
    </row>
    <row r="19" spans="1:4" ht="19.5" customHeight="1">
      <c r="A19" s="705"/>
      <c r="B19" s="706"/>
      <c r="C19" s="712"/>
      <c r="D19" s="713"/>
    </row>
    <row r="20" spans="1:4" ht="19.5" customHeight="1">
      <c r="A20" s="705"/>
      <c r="B20" s="706"/>
      <c r="C20" s="712"/>
      <c r="D20" s="713"/>
    </row>
    <row r="21" spans="1:4" ht="19.5" customHeight="1">
      <c r="A21" s="705"/>
      <c r="B21" s="706"/>
      <c r="C21" s="712"/>
      <c r="D21" s="713"/>
    </row>
    <row r="22" spans="1:4" ht="19.5" customHeight="1">
      <c r="A22" s="705"/>
      <c r="B22" s="706"/>
      <c r="C22" s="712"/>
      <c r="D22" s="713"/>
    </row>
    <row r="23" spans="1:4" ht="19.5" customHeight="1">
      <c r="A23" s="705"/>
      <c r="B23" s="706"/>
      <c r="C23" s="712"/>
      <c r="D23" s="713"/>
    </row>
    <row r="24" spans="1:4" ht="19.5" customHeight="1">
      <c r="A24" s="707"/>
      <c r="B24" s="708"/>
      <c r="C24" s="714"/>
      <c r="D24" s="715"/>
    </row>
    <row r="25" spans="1:4" ht="19.5" customHeight="1">
      <c r="A25" s="307"/>
      <c r="B25" s="307"/>
      <c r="C25" s="307"/>
      <c r="D25" s="308"/>
    </row>
    <row r="26" spans="1:4" ht="19.5" customHeight="1">
      <c r="A26" s="709" t="s">
        <v>297</v>
      </c>
      <c r="B26" s="709"/>
      <c r="C26" s="709"/>
      <c r="D26" s="709"/>
    </row>
    <row r="27" spans="1:4" ht="19.5" customHeight="1">
      <c r="A27" s="701" t="s">
        <v>298</v>
      </c>
      <c r="B27" s="701"/>
      <c r="C27" s="701"/>
      <c r="D27" s="701"/>
    </row>
    <row r="28" spans="1:4" ht="19.5" customHeight="1">
      <c r="A28" s="701" t="s">
        <v>299</v>
      </c>
      <c r="B28" s="701"/>
      <c r="C28" s="701"/>
      <c r="D28" s="701"/>
    </row>
    <row r="29" spans="1:4" ht="19.5" customHeight="1">
      <c r="A29" s="701" t="s">
        <v>300</v>
      </c>
      <c r="B29" s="701"/>
      <c r="C29" s="701"/>
      <c r="D29" s="701"/>
    </row>
    <row r="30" spans="1:4" ht="19.5" customHeight="1">
      <c r="A30" s="701" t="s">
        <v>301</v>
      </c>
      <c r="B30" s="687"/>
      <c r="C30" s="687"/>
      <c r="D30" s="687"/>
    </row>
    <row r="31" spans="1:4" ht="19.5" customHeight="1">
      <c r="A31" s="702" t="s">
        <v>302</v>
      </c>
      <c r="B31" s="702"/>
      <c r="C31" s="702"/>
      <c r="D31" s="702"/>
    </row>
  </sheetData>
  <sheetProtection/>
  <mergeCells count="23">
    <mergeCell ref="A1:D1"/>
    <mergeCell ref="A2:D2"/>
    <mergeCell ref="A8:A13"/>
    <mergeCell ref="A14:A17"/>
    <mergeCell ref="C16:D16"/>
    <mergeCell ref="C17:D17"/>
    <mergeCell ref="C4:D4"/>
    <mergeCell ref="A18:B24"/>
    <mergeCell ref="A26:D26"/>
    <mergeCell ref="A27:D27"/>
    <mergeCell ref="A28:D28"/>
    <mergeCell ref="A29:D29"/>
    <mergeCell ref="C18:D24"/>
    <mergeCell ref="A30:D30"/>
    <mergeCell ref="A31:D31"/>
    <mergeCell ref="C8:D8"/>
    <mergeCell ref="C9:D9"/>
    <mergeCell ref="C10:D10"/>
    <mergeCell ref="C11:D11"/>
    <mergeCell ref="C12:D12"/>
    <mergeCell ref="C13:D13"/>
    <mergeCell ref="C14:D14"/>
    <mergeCell ref="C15:D15"/>
  </mergeCells>
  <printOptions/>
  <pageMargins left="0.7480314960629921" right="0.5511811023622047" top="0.984251968503937" bottom="0.984251968503937" header="0.5118110236220472" footer="0.5118110236220472"/>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tabColor rgb="FF00B0F0"/>
  </sheetPr>
  <dimension ref="A1:V30"/>
  <sheetViews>
    <sheetView showGridLines="0" showZeros="0" view="pageBreakPreview" zoomScale="85" zoomScaleSheetLayoutView="85" zoomScalePageLayoutView="0" workbookViewId="0" topLeftCell="A1">
      <selection activeCell="L5" sqref="L5"/>
    </sheetView>
  </sheetViews>
  <sheetFormatPr defaultColWidth="9.00390625" defaultRowHeight="13.5"/>
  <cols>
    <col min="1" max="4" width="9.625" style="271" customWidth="1"/>
    <col min="5" max="5" width="6.125" style="271" customWidth="1"/>
    <col min="6" max="6" width="12.00390625" style="271" customWidth="1"/>
    <col min="7" max="7" width="6.125" style="271" customWidth="1"/>
    <col min="8" max="8" width="4.125" style="271" customWidth="1"/>
    <col min="9" max="9" width="3.625" style="271" customWidth="1"/>
    <col min="10" max="10" width="4.125" style="271" customWidth="1"/>
    <col min="11" max="11" width="3.625" style="271" customWidth="1"/>
    <col min="12" max="12" width="4.125" style="271" customWidth="1"/>
    <col min="13" max="13" width="3.625" style="271" customWidth="1"/>
    <col min="14" max="14" width="3.00390625" style="271" customWidth="1"/>
    <col min="15" max="16384" width="9.00390625" style="271" customWidth="1"/>
  </cols>
  <sheetData>
    <row r="1" s="376" customFormat="1" ht="13.5">
      <c r="A1" s="311" t="s">
        <v>447</v>
      </c>
    </row>
    <row r="2" spans="1:22" ht="19.5" customHeight="1">
      <c r="A2" s="489" t="s">
        <v>231</v>
      </c>
      <c r="B2" s="489"/>
      <c r="C2" s="489"/>
      <c r="D2" s="489"/>
      <c r="E2" s="489"/>
      <c r="F2" s="489"/>
      <c r="G2" s="489"/>
      <c r="H2" s="489"/>
      <c r="I2" s="489"/>
      <c r="J2" s="489"/>
      <c r="K2" s="489"/>
      <c r="L2" s="489"/>
      <c r="M2" s="489"/>
      <c r="N2" s="270"/>
      <c r="O2" s="270"/>
      <c r="P2" s="270"/>
      <c r="Q2" s="270"/>
      <c r="R2" s="270"/>
      <c r="S2" s="270"/>
      <c r="T2" s="270"/>
      <c r="U2" s="270"/>
      <c r="V2" s="270"/>
    </row>
    <row r="3" ht="19.5" customHeight="1">
      <c r="A3" s="272"/>
    </row>
    <row r="4" ht="19.5" customHeight="1">
      <c r="A4" s="272"/>
    </row>
    <row r="5" spans="1:22" ht="19.5" customHeight="1">
      <c r="A5" s="273"/>
      <c r="B5" s="274"/>
      <c r="C5" s="274"/>
      <c r="D5" s="274"/>
      <c r="E5" s="274"/>
      <c r="F5" s="274"/>
      <c r="G5" s="283" t="s">
        <v>232</v>
      </c>
      <c r="H5" s="283">
        <f>'入札参加資格確認申請書'!H6</f>
        <v>0</v>
      </c>
      <c r="I5" s="283" t="s">
        <v>233</v>
      </c>
      <c r="J5" s="283"/>
      <c r="K5" s="283" t="s">
        <v>234</v>
      </c>
      <c r="L5" s="283"/>
      <c r="M5" s="283" t="s">
        <v>235</v>
      </c>
      <c r="N5" s="270"/>
      <c r="O5" s="270"/>
      <c r="P5" s="270"/>
      <c r="Q5" s="270"/>
      <c r="R5" s="270"/>
      <c r="S5" s="270"/>
      <c r="T5" s="270"/>
      <c r="U5" s="270"/>
      <c r="V5" s="270"/>
    </row>
    <row r="6" ht="19.5" customHeight="1">
      <c r="A6" s="272"/>
    </row>
    <row r="7" spans="1:22" ht="19.5" customHeight="1">
      <c r="A7" s="490" t="s">
        <v>229</v>
      </c>
      <c r="B7" s="490"/>
      <c r="C7" s="490"/>
      <c r="D7" s="490"/>
      <c r="E7" s="490"/>
      <c r="F7" s="490"/>
      <c r="G7" s="490"/>
      <c r="H7" s="490"/>
      <c r="I7" s="490"/>
      <c r="J7" s="490"/>
      <c r="K7" s="490"/>
      <c r="L7" s="490"/>
      <c r="M7" s="490"/>
      <c r="N7" s="270"/>
      <c r="O7" s="270"/>
      <c r="P7" s="270"/>
      <c r="Q7" s="270"/>
      <c r="R7" s="270"/>
      <c r="S7" s="270"/>
      <c r="T7" s="270"/>
      <c r="U7" s="270"/>
      <c r="V7" s="270"/>
    </row>
    <row r="8" ht="19.5" customHeight="1">
      <c r="A8" s="275"/>
    </row>
    <row r="9" ht="19.5" customHeight="1">
      <c r="A9" s="275"/>
    </row>
    <row r="10" spans="1:22" ht="19.5" customHeight="1">
      <c r="A10" s="485" t="str">
        <f>+"　大垣市長　"&amp;'入力シート'!$D$8&amp;"　　様"</f>
        <v>　大垣市長　石　田　　仁　　様</v>
      </c>
      <c r="B10" s="485"/>
      <c r="C10" s="485"/>
      <c r="D10" s="485"/>
      <c r="E10" s="346"/>
      <c r="F10" s="346"/>
      <c r="G10" s="346"/>
      <c r="H10" s="346"/>
      <c r="I10" s="346"/>
      <c r="J10" s="346"/>
      <c r="K10" s="346"/>
      <c r="L10" s="346"/>
      <c r="M10" s="346"/>
      <c r="N10" s="270"/>
      <c r="O10" s="270"/>
      <c r="P10" s="270"/>
      <c r="Q10" s="270"/>
      <c r="R10" s="270"/>
      <c r="S10" s="270"/>
      <c r="T10" s="270"/>
      <c r="U10" s="270"/>
      <c r="V10" s="270"/>
    </row>
    <row r="11" spans="1:22" s="347" customFormat="1" ht="19.5" customHeight="1">
      <c r="A11" s="261"/>
      <c r="B11" s="261"/>
      <c r="C11" s="261"/>
      <c r="D11" s="261"/>
      <c r="E11" s="346"/>
      <c r="F11" s="346"/>
      <c r="G11" s="346"/>
      <c r="H11" s="346"/>
      <c r="I11" s="346"/>
      <c r="J11" s="346"/>
      <c r="K11" s="346"/>
      <c r="L11" s="346"/>
      <c r="M11" s="346"/>
      <c r="N11" s="270"/>
      <c r="O11" s="270"/>
      <c r="P11" s="270"/>
      <c r="Q11" s="270"/>
      <c r="R11" s="270"/>
      <c r="S11" s="270"/>
      <c r="T11" s="270"/>
      <c r="U11" s="270"/>
      <c r="V11" s="270"/>
    </row>
    <row r="12" ht="19.5" customHeight="1">
      <c r="A12" s="272"/>
    </row>
    <row r="13" spans="2:22" ht="19.5" customHeight="1">
      <c r="B13" s="273"/>
      <c r="C13" s="273"/>
      <c r="D13" s="475" t="s">
        <v>239</v>
      </c>
      <c r="E13" s="475"/>
      <c r="F13" s="476" t="str">
        <f>+'入力シート'!$D$20</f>
        <v>岐阜県大垣市　　　　　　　　番地</v>
      </c>
      <c r="G13" s="476"/>
      <c r="H13" s="476"/>
      <c r="I13" s="476"/>
      <c r="J13" s="476"/>
      <c r="K13" s="476"/>
      <c r="L13" s="476"/>
      <c r="M13" s="476"/>
      <c r="N13" s="270"/>
      <c r="O13" s="270"/>
      <c r="P13" s="270"/>
      <c r="Q13" s="270"/>
      <c r="R13" s="270"/>
      <c r="S13" s="270"/>
      <c r="T13" s="270"/>
      <c r="U13" s="270"/>
      <c r="V13" s="270"/>
    </row>
    <row r="14" spans="2:22" ht="19.5" customHeight="1">
      <c r="B14" s="273"/>
      <c r="C14" s="273"/>
      <c r="D14" s="262"/>
      <c r="E14" s="262"/>
      <c r="F14" s="479">
        <f>+'入力シート'!$D$21</f>
        <v>0</v>
      </c>
      <c r="G14" s="479"/>
      <c r="H14" s="479"/>
      <c r="I14" s="479"/>
      <c r="J14" s="479"/>
      <c r="K14" s="479"/>
      <c r="L14" s="479"/>
      <c r="M14" s="479"/>
      <c r="N14" s="270"/>
      <c r="O14" s="270"/>
      <c r="P14" s="270"/>
      <c r="Q14" s="270"/>
      <c r="R14" s="270"/>
      <c r="S14" s="270"/>
      <c r="T14" s="270"/>
      <c r="U14" s="270"/>
      <c r="V14" s="270"/>
    </row>
    <row r="15" spans="1:22" ht="19.5" customHeight="1">
      <c r="A15" s="273" t="s">
        <v>224</v>
      </c>
      <c r="B15" s="273"/>
      <c r="C15" s="273"/>
      <c r="D15" s="475" t="s">
        <v>240</v>
      </c>
      <c r="E15" s="475"/>
      <c r="F15" s="476" t="str">
        <f>+'入力シート'!$D$22</f>
        <v>株式会社　○○建設</v>
      </c>
      <c r="G15" s="476"/>
      <c r="H15" s="476"/>
      <c r="I15" s="476"/>
      <c r="J15" s="476"/>
      <c r="K15" s="476"/>
      <c r="L15" s="476"/>
      <c r="M15" s="476"/>
      <c r="N15" s="270"/>
      <c r="O15" s="270"/>
      <c r="P15" s="270"/>
      <c r="Q15" s="270"/>
      <c r="R15" s="270"/>
      <c r="S15" s="270"/>
      <c r="T15" s="270"/>
      <c r="U15" s="270"/>
      <c r="V15" s="270"/>
    </row>
    <row r="16" spans="1:22" ht="19.5" customHeight="1">
      <c r="A16" s="273"/>
      <c r="B16" s="273"/>
      <c r="C16" s="273"/>
      <c r="D16" s="262"/>
      <c r="E16" s="262"/>
      <c r="F16" s="476">
        <f>+'入力シート'!$D$23</f>
        <v>0</v>
      </c>
      <c r="G16" s="476"/>
      <c r="H16" s="476"/>
      <c r="I16" s="476"/>
      <c r="J16" s="476"/>
      <c r="K16" s="476"/>
      <c r="L16" s="476"/>
      <c r="M16" s="476"/>
      <c r="N16" s="270"/>
      <c r="O16" s="270"/>
      <c r="P16" s="270"/>
      <c r="Q16" s="270"/>
      <c r="R16" s="270"/>
      <c r="S16" s="270"/>
      <c r="T16" s="270"/>
      <c r="U16" s="270"/>
      <c r="V16" s="270"/>
    </row>
    <row r="17" spans="1:22" ht="19.5" customHeight="1">
      <c r="A17" s="273" t="s">
        <v>225</v>
      </c>
      <c r="B17" s="273"/>
      <c r="C17" s="273"/>
      <c r="D17" s="475" t="s">
        <v>241</v>
      </c>
      <c r="E17" s="475"/>
      <c r="F17" s="476" t="str">
        <f>+'入力シート'!$D$24</f>
        <v>代表取締役　○○　○○</v>
      </c>
      <c r="G17" s="476"/>
      <c r="H17" s="476"/>
      <c r="I17" s="476"/>
      <c r="J17" s="476"/>
      <c r="K17" s="476"/>
      <c r="L17" s="476"/>
      <c r="M17" s="388" t="s">
        <v>427</v>
      </c>
      <c r="N17" s="270"/>
      <c r="O17" s="270"/>
      <c r="P17" s="270"/>
      <c r="Q17" s="270"/>
      <c r="R17" s="270"/>
      <c r="S17" s="270"/>
      <c r="T17" s="270"/>
      <c r="U17" s="270"/>
      <c r="V17" s="270"/>
    </row>
    <row r="18" spans="2:22" ht="19.5" customHeight="1">
      <c r="B18" s="270"/>
      <c r="C18" s="270"/>
      <c r="D18" s="276"/>
      <c r="E18" s="276"/>
      <c r="F18" s="685">
        <f>+'入力シート'!$D$25</f>
        <v>0</v>
      </c>
      <c r="G18" s="685"/>
      <c r="H18" s="685"/>
      <c r="I18" s="685"/>
      <c r="J18" s="685"/>
      <c r="K18" s="685"/>
      <c r="L18" s="685"/>
      <c r="M18" s="685"/>
      <c r="N18" s="270"/>
      <c r="O18" s="270"/>
      <c r="P18" s="270"/>
      <c r="Q18" s="270"/>
      <c r="R18" s="270"/>
      <c r="S18" s="270"/>
      <c r="T18" s="270"/>
      <c r="U18" s="270"/>
      <c r="V18" s="270"/>
    </row>
    <row r="19" spans="1:22" ht="19.5" customHeight="1">
      <c r="A19" s="276" t="s">
        <v>227</v>
      </c>
      <c r="B19" s="270"/>
      <c r="C19" s="270"/>
      <c r="D19" s="276"/>
      <c r="E19" s="276"/>
      <c r="F19" s="276"/>
      <c r="G19" s="276"/>
      <c r="H19" s="276"/>
      <c r="I19" s="276"/>
      <c r="J19" s="276"/>
      <c r="K19" s="276"/>
      <c r="L19" s="276"/>
      <c r="M19" s="276"/>
      <c r="N19" s="270"/>
      <c r="O19" s="270"/>
      <c r="P19" s="270"/>
      <c r="Q19" s="270"/>
      <c r="R19" s="270"/>
      <c r="S19" s="270"/>
      <c r="T19" s="270"/>
      <c r="U19" s="270"/>
      <c r="V19" s="270"/>
    </row>
    <row r="20" ht="19.5" customHeight="1">
      <c r="A20" s="272"/>
    </row>
    <row r="21" spans="1:22" ht="19.5" customHeight="1">
      <c r="A21" s="489" t="str">
        <f>'技術資料提出書（第1号様式）'!$A$21</f>
        <v>  令和6年2月13日告示の「契約第 553 号 大垣競輪場　メインスタンド３階電算用発電機設置工事」の入札に関する技術資料を別紙のとおり提出します。</v>
      </c>
      <c r="B21" s="489"/>
      <c r="C21" s="489"/>
      <c r="D21" s="489"/>
      <c r="E21" s="489"/>
      <c r="F21" s="489"/>
      <c r="G21" s="489"/>
      <c r="H21" s="489"/>
      <c r="I21" s="489"/>
      <c r="J21" s="489"/>
      <c r="K21" s="489"/>
      <c r="L21" s="489"/>
      <c r="M21" s="489"/>
      <c r="N21" s="270"/>
      <c r="O21" s="270"/>
      <c r="P21" s="270"/>
      <c r="Q21" s="270"/>
      <c r="R21" s="270"/>
      <c r="S21" s="270"/>
      <c r="T21" s="270"/>
      <c r="U21" s="270"/>
      <c r="V21" s="270"/>
    </row>
    <row r="22" spans="1:22" ht="19.5" customHeight="1">
      <c r="A22" s="489"/>
      <c r="B22" s="489"/>
      <c r="C22" s="489"/>
      <c r="D22" s="489"/>
      <c r="E22" s="489"/>
      <c r="F22" s="489"/>
      <c r="G22" s="489"/>
      <c r="H22" s="489"/>
      <c r="I22" s="489"/>
      <c r="J22" s="489"/>
      <c r="K22" s="489"/>
      <c r="L22" s="489"/>
      <c r="M22" s="489"/>
      <c r="N22" s="270"/>
      <c r="O22" s="270"/>
      <c r="P22" s="270"/>
      <c r="Q22" s="270"/>
      <c r="R22" s="270"/>
      <c r="S22" s="270"/>
      <c r="T22" s="270"/>
      <c r="U22" s="270"/>
      <c r="V22" s="270"/>
    </row>
    <row r="23" spans="1:22" ht="19.5" customHeight="1">
      <c r="A23" s="489"/>
      <c r="B23" s="489"/>
      <c r="C23" s="489"/>
      <c r="D23" s="489"/>
      <c r="E23" s="489"/>
      <c r="F23" s="489"/>
      <c r="G23" s="489"/>
      <c r="H23" s="489"/>
      <c r="I23" s="489"/>
      <c r="J23" s="489"/>
      <c r="K23" s="489"/>
      <c r="L23" s="489"/>
      <c r="M23" s="489"/>
      <c r="N23" s="270"/>
      <c r="O23" s="270"/>
      <c r="P23" s="270"/>
      <c r="Q23" s="270"/>
      <c r="R23" s="270"/>
      <c r="S23" s="270"/>
      <c r="T23" s="270"/>
      <c r="U23" s="270"/>
      <c r="V23" s="270"/>
    </row>
    <row r="24" ht="19.5" customHeight="1">
      <c r="A24" s="272"/>
    </row>
    <row r="25" spans="1:22" ht="19.5" customHeight="1">
      <c r="A25" s="489" t="s">
        <v>228</v>
      </c>
      <c r="B25" s="489"/>
      <c r="C25" s="489"/>
      <c r="D25" s="489"/>
      <c r="E25" s="489"/>
      <c r="F25" s="489"/>
      <c r="G25" s="489"/>
      <c r="H25" s="489"/>
      <c r="I25" s="489"/>
      <c r="J25" s="489"/>
      <c r="K25" s="489"/>
      <c r="L25" s="489"/>
      <c r="M25" s="489"/>
      <c r="N25" s="270"/>
      <c r="O25" s="316" t="s">
        <v>378</v>
      </c>
      <c r="P25" s="270"/>
      <c r="Q25" s="270"/>
      <c r="R25" s="270"/>
      <c r="S25" s="270"/>
      <c r="T25" s="270"/>
      <c r="U25" s="270"/>
      <c r="V25" s="270"/>
    </row>
    <row r="26" spans="1:22" ht="19.5" customHeight="1">
      <c r="A26" s="489" t="s">
        <v>230</v>
      </c>
      <c r="B26" s="489"/>
      <c r="C26" s="489"/>
      <c r="D26" s="489"/>
      <c r="E26" s="489"/>
      <c r="F26" s="489"/>
      <c r="G26" s="489"/>
      <c r="H26" s="489"/>
      <c r="I26" s="489"/>
      <c r="J26" s="489"/>
      <c r="K26" s="489"/>
      <c r="L26" s="489"/>
      <c r="M26" s="489"/>
      <c r="N26" s="270"/>
      <c r="O26" s="317" t="s">
        <v>379</v>
      </c>
      <c r="Q26" s="270"/>
      <c r="R26" s="270"/>
      <c r="S26" s="270"/>
      <c r="T26" s="270"/>
      <c r="U26" s="270"/>
      <c r="V26" s="270"/>
    </row>
    <row r="27" spans="1:22" ht="19.5" customHeight="1">
      <c r="A27" s="489" t="s">
        <v>242</v>
      </c>
      <c r="B27" s="489"/>
      <c r="C27" s="489"/>
      <c r="D27" s="489"/>
      <c r="E27" s="489"/>
      <c r="F27" s="489"/>
      <c r="G27" s="489"/>
      <c r="H27" s="489"/>
      <c r="I27" s="489"/>
      <c r="J27" s="489"/>
      <c r="K27" s="282"/>
      <c r="L27" s="282"/>
      <c r="M27" s="282"/>
      <c r="N27" s="270"/>
      <c r="O27" s="270"/>
      <c r="P27" s="270"/>
      <c r="Q27" s="270"/>
      <c r="R27" s="270"/>
      <c r="S27" s="270"/>
      <c r="T27" s="270"/>
      <c r="U27" s="270"/>
      <c r="V27" s="270"/>
    </row>
    <row r="28" spans="2:22" ht="19.5" customHeight="1">
      <c r="B28" s="361"/>
      <c r="C28" s="361"/>
      <c r="D28" s="361"/>
      <c r="F28" s="361" t="s">
        <v>432</v>
      </c>
      <c r="H28" s="361"/>
      <c r="I28" s="361"/>
      <c r="J28" s="361"/>
      <c r="K28" s="282"/>
      <c r="L28" s="282"/>
      <c r="M28" s="282"/>
      <c r="N28" s="270"/>
      <c r="O28" s="270"/>
      <c r="P28" s="270"/>
      <c r="Q28" s="270"/>
      <c r="R28" s="270"/>
      <c r="S28" s="270"/>
      <c r="T28" s="270"/>
      <c r="U28" s="270"/>
      <c r="V28" s="270"/>
    </row>
    <row r="29" ht="19.5" customHeight="1">
      <c r="A29" s="277"/>
    </row>
    <row r="30" ht="19.5" customHeight="1">
      <c r="A30" s="272"/>
    </row>
    <row r="31" ht="19.5" customHeight="1"/>
    <row r="32" ht="19.5" customHeight="1"/>
    <row r="33" ht="19.5" customHeight="1"/>
    <row r="34" ht="19.5" customHeight="1"/>
    <row r="35" ht="19.5" customHeight="1"/>
    <row r="36" ht="19.5" customHeight="1"/>
    <row r="37" ht="19.5" customHeight="1"/>
    <row r="38" ht="19.5" customHeight="1"/>
    <row r="39" ht="19.5" customHeight="1"/>
    <row r="40" ht="18" customHeight="1"/>
  </sheetData>
  <sheetProtection/>
  <mergeCells count="16">
    <mergeCell ref="A2:M2"/>
    <mergeCell ref="A7:M7"/>
    <mergeCell ref="D13:E13"/>
    <mergeCell ref="D15:E15"/>
    <mergeCell ref="F13:M13"/>
    <mergeCell ref="F14:M14"/>
    <mergeCell ref="A10:D10"/>
    <mergeCell ref="F15:M15"/>
    <mergeCell ref="A25:M25"/>
    <mergeCell ref="A26:M26"/>
    <mergeCell ref="A27:J27"/>
    <mergeCell ref="D17:E17"/>
    <mergeCell ref="A21:M23"/>
    <mergeCell ref="F16:M16"/>
    <mergeCell ref="F17:L17"/>
    <mergeCell ref="F18:M18"/>
  </mergeCells>
  <printOptions/>
  <pageMargins left="0.7480314960629921" right="0.42" top="1.1811023622047245"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view="pageBreakPreview" zoomScaleNormal="90" zoomScaleSheetLayoutView="100" zoomScalePageLayoutView="0" workbookViewId="0" topLeftCell="A1">
      <selection activeCell="D16" sqref="D16"/>
    </sheetView>
  </sheetViews>
  <sheetFormatPr defaultColWidth="9.00390625" defaultRowHeight="13.5"/>
  <cols>
    <col min="1" max="1" width="1.625" style="0" customWidth="1"/>
    <col min="2" max="2" width="16.75390625" style="32" customWidth="1"/>
    <col min="3" max="3" width="36.625" style="0" customWidth="1"/>
    <col min="4" max="4" width="45.625" style="0" customWidth="1"/>
    <col min="5" max="5" width="1.625" style="0" customWidth="1"/>
  </cols>
  <sheetData>
    <row r="1" ht="23.25" customHeight="1">
      <c r="D1" s="139"/>
    </row>
    <row r="2" spans="2:4" ht="30" customHeight="1">
      <c r="B2" s="219" t="s">
        <v>140</v>
      </c>
      <c r="C2" s="468" t="str">
        <f>'入力シート'!$D$4&amp;" 　契約第"&amp;'入力シート'!$D$5&amp;"号　"&amp;'入力シート'!$D$6</f>
        <v>令和5年度 　契約第553号　大垣競輪場　メインスタンド３階電算用発電機設置工事</v>
      </c>
      <c r="D2" s="468"/>
    </row>
    <row r="3" spans="2:4" ht="21.75" customHeight="1">
      <c r="B3" s="144" t="s">
        <v>141</v>
      </c>
      <c r="C3" s="144" t="s">
        <v>142</v>
      </c>
      <c r="D3" s="144" t="s">
        <v>143</v>
      </c>
    </row>
    <row r="4" spans="2:4" ht="30" customHeight="1">
      <c r="B4" s="459" t="s">
        <v>243</v>
      </c>
      <c r="C4" s="462" t="s">
        <v>377</v>
      </c>
      <c r="D4" s="465" t="s">
        <v>480</v>
      </c>
    </row>
    <row r="5" spans="2:4" ht="30" customHeight="1">
      <c r="B5" s="460"/>
      <c r="C5" s="463"/>
      <c r="D5" s="466"/>
    </row>
    <row r="6" spans="2:4" ht="30" customHeight="1">
      <c r="B6" s="460"/>
      <c r="C6" s="463"/>
      <c r="D6" s="466"/>
    </row>
    <row r="7" spans="2:4" ht="30" customHeight="1">
      <c r="B7" s="460"/>
      <c r="C7" s="463"/>
      <c r="D7" s="466"/>
    </row>
    <row r="8" spans="2:4" ht="30" customHeight="1">
      <c r="B8" s="460"/>
      <c r="C8" s="463"/>
      <c r="D8" s="466"/>
    </row>
    <row r="9" spans="2:4" ht="30" customHeight="1">
      <c r="B9" s="460"/>
      <c r="C9" s="463"/>
      <c r="D9" s="466"/>
    </row>
    <row r="10" spans="2:4" ht="30" customHeight="1">
      <c r="B10" s="460"/>
      <c r="C10" s="463"/>
      <c r="D10" s="466"/>
    </row>
    <row r="11" spans="2:4" ht="30" customHeight="1">
      <c r="B11" s="461"/>
      <c r="C11" s="464"/>
      <c r="D11" s="467"/>
    </row>
    <row r="12" spans="2:4" ht="51.75" customHeight="1">
      <c r="B12" s="214" t="s">
        <v>183</v>
      </c>
      <c r="C12" s="214" t="s">
        <v>377</v>
      </c>
      <c r="D12" s="138" t="s">
        <v>144</v>
      </c>
    </row>
    <row r="13" spans="2:4" ht="23.25" customHeight="1">
      <c r="B13" s="459" t="s">
        <v>182</v>
      </c>
      <c r="C13" s="469" t="str">
        <f>+'入力シート'!D11&amp;"　午前9時以降"</f>
        <v>令和6年3月5日　午前9時以降</v>
      </c>
      <c r="D13" s="322" t="s">
        <v>144</v>
      </c>
    </row>
    <row r="14" spans="2:4" ht="23.25" customHeight="1">
      <c r="B14" s="461"/>
      <c r="C14" s="470"/>
      <c r="D14" s="321" t="str">
        <f>+"場所： "&amp;'入力シート'!D12</f>
        <v>場所： 大垣市役所　3階　第6会議室</v>
      </c>
    </row>
    <row r="15" spans="2:4" ht="199.5" customHeight="1">
      <c r="B15" s="145" t="s">
        <v>244</v>
      </c>
      <c r="C15" s="198" t="s">
        <v>416</v>
      </c>
      <c r="D15" s="198" t="s">
        <v>481</v>
      </c>
    </row>
    <row r="16" spans="2:4" ht="87.75" customHeight="1">
      <c r="B16" s="213" t="s">
        <v>145</v>
      </c>
      <c r="C16" s="143" t="s">
        <v>146</v>
      </c>
      <c r="D16" s="143" t="s">
        <v>408</v>
      </c>
    </row>
  </sheetData>
  <sheetProtection formatCells="0" formatColumns="0" formatRows="0" insertColumns="0" insertRows="0" insertHyperlinks="0" deleteColumns="0" deleteRows="0" sort="0" autoFilter="0" pivotTables="0"/>
  <mergeCells count="6">
    <mergeCell ref="B4:B11"/>
    <mergeCell ref="C4:C11"/>
    <mergeCell ref="D4:D11"/>
    <mergeCell ref="C2:D2"/>
    <mergeCell ref="B13:B14"/>
    <mergeCell ref="C13:C14"/>
  </mergeCells>
  <printOptions horizontalCentered="1"/>
  <pageMargins left="0" right="0" top="1.1"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66FF"/>
  </sheetPr>
  <dimension ref="A1:A1"/>
  <sheetViews>
    <sheetView zoomScalePageLayoutView="0" workbookViewId="0" topLeftCell="A1">
      <selection activeCell="E28" sqref="E2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66FF"/>
  </sheetPr>
  <dimension ref="A1:V42"/>
  <sheetViews>
    <sheetView showGridLines="0" showZeros="0" view="pageBreakPreview" zoomScale="85" zoomScaleSheetLayoutView="85" zoomScalePageLayoutView="0" workbookViewId="0" topLeftCell="A10">
      <selection activeCell="Q22" sqref="Q22"/>
    </sheetView>
  </sheetViews>
  <sheetFormatPr defaultColWidth="9.00390625" defaultRowHeight="13.5"/>
  <cols>
    <col min="1" max="6" width="9.625" style="263" customWidth="1"/>
    <col min="7" max="7" width="5.50390625" style="263" bestFit="1" customWidth="1"/>
    <col min="8" max="8" width="4.125" style="281" customWidth="1"/>
    <col min="9" max="9" width="3.625" style="281" customWidth="1"/>
    <col min="10" max="10" width="4.125" style="281" customWidth="1"/>
    <col min="11" max="11" width="3.625" style="281" customWidth="1"/>
    <col min="12" max="12" width="4.125" style="281" customWidth="1"/>
    <col min="13" max="13" width="3.625" style="281" customWidth="1"/>
    <col min="14" max="14" width="1.4921875" style="263" customWidth="1"/>
    <col min="15" max="16384" width="9.00390625" style="263" customWidth="1"/>
  </cols>
  <sheetData>
    <row r="1" ht="13.5">
      <c r="A1" s="311" t="s">
        <v>446</v>
      </c>
    </row>
    <row r="2" spans="1:22" ht="19.5" customHeight="1">
      <c r="A2" s="471" t="s">
        <v>215</v>
      </c>
      <c r="B2" s="471"/>
      <c r="C2" s="471"/>
      <c r="D2" s="471"/>
      <c r="E2" s="471"/>
      <c r="F2" s="471"/>
      <c r="G2" s="471"/>
      <c r="H2" s="471"/>
      <c r="I2" s="471"/>
      <c r="J2" s="471"/>
      <c r="K2" s="471"/>
      <c r="L2" s="471"/>
      <c r="M2" s="471"/>
      <c r="N2" s="261"/>
      <c r="O2" s="261"/>
      <c r="Q2" s="262"/>
      <c r="R2" s="262"/>
      <c r="S2" s="262"/>
      <c r="T2" s="262"/>
      <c r="U2" s="262"/>
      <c r="V2" s="262"/>
    </row>
    <row r="3" spans="1:22" ht="19.5" customHeight="1">
      <c r="A3" s="264"/>
      <c r="B3" s="262"/>
      <c r="C3" s="262"/>
      <c r="D3" s="262"/>
      <c r="E3" s="262"/>
      <c r="F3" s="262"/>
      <c r="G3" s="262"/>
      <c r="H3" s="278"/>
      <c r="I3" s="278"/>
      <c r="J3" s="278"/>
      <c r="K3" s="278"/>
      <c r="L3" s="278"/>
      <c r="M3" s="278"/>
      <c r="N3" s="262"/>
      <c r="O3" s="262"/>
      <c r="P3" s="262"/>
      <c r="Q3" s="262"/>
      <c r="R3" s="262"/>
      <c r="S3" s="262"/>
      <c r="T3" s="262"/>
      <c r="U3" s="262"/>
      <c r="V3" s="262"/>
    </row>
    <row r="4" spans="1:22" ht="19.5" customHeight="1">
      <c r="A4" s="261"/>
      <c r="B4" s="261"/>
      <c r="C4" s="261"/>
      <c r="D4" s="261"/>
      <c r="E4" s="261"/>
      <c r="F4" s="261"/>
      <c r="G4" s="261" t="s">
        <v>232</v>
      </c>
      <c r="H4" s="279"/>
      <c r="I4" s="279" t="s">
        <v>233</v>
      </c>
      <c r="J4" s="279"/>
      <c r="K4" s="279" t="s">
        <v>234</v>
      </c>
      <c r="L4" s="279"/>
      <c r="M4" s="279" t="s">
        <v>235</v>
      </c>
      <c r="N4" s="261"/>
      <c r="O4" s="261"/>
      <c r="P4" s="261"/>
      <c r="Q4" s="262"/>
      <c r="R4" s="262"/>
      <c r="S4" s="262"/>
      <c r="T4" s="262"/>
      <c r="U4" s="262"/>
      <c r="V4" s="262"/>
    </row>
    <row r="5" spans="1:22" ht="19.5" customHeight="1">
      <c r="A5" s="265"/>
      <c r="B5" s="262"/>
      <c r="C5" s="262"/>
      <c r="D5" s="262"/>
      <c r="E5" s="262"/>
      <c r="F5" s="262"/>
      <c r="G5" s="262"/>
      <c r="H5" s="278"/>
      <c r="I5" s="278"/>
      <c r="J5" s="278"/>
      <c r="K5" s="278"/>
      <c r="L5" s="278"/>
      <c r="M5" s="278"/>
      <c r="N5" s="262"/>
      <c r="O5" s="262"/>
      <c r="P5" s="262"/>
      <c r="Q5" s="262"/>
      <c r="R5" s="262"/>
      <c r="S5" s="262"/>
      <c r="T5" s="262"/>
      <c r="U5" s="262"/>
      <c r="V5" s="262"/>
    </row>
    <row r="6" spans="1:22" ht="19.5" customHeight="1">
      <c r="A6" s="485" t="str">
        <f>+"　大垣市長　"&amp;'入力シート'!$D$8&amp;"　　様"</f>
        <v>　大垣市長　石　田　　仁　　様</v>
      </c>
      <c r="B6" s="485"/>
      <c r="C6" s="485"/>
      <c r="D6" s="485"/>
      <c r="E6" s="261"/>
      <c r="F6" s="261"/>
      <c r="G6" s="261"/>
      <c r="H6" s="261"/>
      <c r="I6" s="261"/>
      <c r="J6" s="261"/>
      <c r="K6" s="261"/>
      <c r="L6" s="261"/>
      <c r="M6" s="261"/>
      <c r="N6" s="261"/>
      <c r="O6" s="261"/>
      <c r="P6" s="261"/>
      <c r="Q6" s="262"/>
      <c r="R6" s="262"/>
      <c r="S6" s="262"/>
      <c r="T6" s="262"/>
      <c r="U6" s="262"/>
      <c r="V6" s="262"/>
    </row>
    <row r="7" spans="1:22" ht="24.75" customHeight="1">
      <c r="A7" s="266"/>
      <c r="B7" s="262"/>
      <c r="C7" s="262"/>
      <c r="D7" s="262"/>
      <c r="E7" s="262"/>
      <c r="F7" s="262"/>
      <c r="G7" s="262"/>
      <c r="H7" s="278"/>
      <c r="I7" s="278"/>
      <c r="J7" s="278"/>
      <c r="K7" s="278"/>
      <c r="L7" s="278"/>
      <c r="M7" s="278"/>
      <c r="N7" s="262"/>
      <c r="O7" s="262"/>
      <c r="P7" s="262"/>
      <c r="Q7" s="262"/>
      <c r="R7" s="262"/>
      <c r="S7" s="262"/>
      <c r="T7" s="262"/>
      <c r="U7" s="262"/>
      <c r="V7" s="262"/>
    </row>
    <row r="8" spans="1:22" ht="19.5" customHeight="1">
      <c r="A8" s="482" t="s">
        <v>245</v>
      </c>
      <c r="B8" s="482"/>
      <c r="C8" s="482"/>
      <c r="D8" s="482"/>
      <c r="E8" s="482"/>
      <c r="F8" s="482"/>
      <c r="G8" s="482"/>
      <c r="H8" s="482"/>
      <c r="I8" s="482"/>
      <c r="J8" s="482"/>
      <c r="K8" s="482"/>
      <c r="L8" s="482"/>
      <c r="M8" s="482"/>
      <c r="N8" s="267"/>
      <c r="O8" s="267"/>
      <c r="P8" s="267"/>
      <c r="Q8" s="262"/>
      <c r="R8" s="262"/>
      <c r="S8" s="262"/>
      <c r="T8" s="262"/>
      <c r="U8" s="262"/>
      <c r="V8" s="262"/>
    </row>
    <row r="9" spans="1:22" ht="24.75" customHeight="1">
      <c r="A9" s="265"/>
      <c r="B9" s="262"/>
      <c r="C9" s="262"/>
      <c r="D9" s="262"/>
      <c r="E9" s="262"/>
      <c r="F9" s="262"/>
      <c r="G9" s="262"/>
      <c r="H9" s="278"/>
      <c r="I9" s="278"/>
      <c r="J9" s="278"/>
      <c r="K9" s="278"/>
      <c r="L9" s="278"/>
      <c r="M9" s="278"/>
      <c r="N9" s="262"/>
      <c r="O9" s="262"/>
      <c r="P9" s="262"/>
      <c r="Q9" s="262"/>
      <c r="R9" s="262"/>
      <c r="S9" s="262"/>
      <c r="T9" s="262"/>
      <c r="U9" s="262"/>
      <c r="V9" s="262"/>
    </row>
    <row r="10" spans="1:22" ht="19.5" customHeight="1">
      <c r="A10" s="471" t="str">
        <f>"  "&amp;'入力シート'!$D$10&amp;"告示の「契約第 "&amp;'入力シート'!$D$5&amp;" 号 "&amp;'入力シート'!$D$6&amp;"」の入札に参加することを申請します。"</f>
        <v>  令和6年2月13日告示の「契約第 553 号 大垣競輪場　メインスタンド３階電算用発電機設置工事」の入札に参加することを申請します。</v>
      </c>
      <c r="B10" s="471"/>
      <c r="C10" s="471"/>
      <c r="D10" s="471"/>
      <c r="E10" s="471"/>
      <c r="F10" s="471"/>
      <c r="G10" s="471"/>
      <c r="H10" s="471"/>
      <c r="I10" s="471"/>
      <c r="J10" s="471"/>
      <c r="K10" s="471"/>
      <c r="L10" s="471"/>
      <c r="M10" s="471"/>
      <c r="N10" s="261"/>
      <c r="O10" s="261"/>
      <c r="P10" s="261"/>
      <c r="Q10" s="261"/>
      <c r="R10" s="261"/>
      <c r="S10" s="261"/>
      <c r="T10" s="261"/>
      <c r="U10" s="261"/>
      <c r="V10" s="261"/>
    </row>
    <row r="11" spans="1:22" ht="19.5" customHeight="1">
      <c r="A11" s="471"/>
      <c r="B11" s="471"/>
      <c r="C11" s="471"/>
      <c r="D11" s="471"/>
      <c r="E11" s="471"/>
      <c r="F11" s="471"/>
      <c r="G11" s="471"/>
      <c r="H11" s="471"/>
      <c r="I11" s="471"/>
      <c r="J11" s="471"/>
      <c r="K11" s="471"/>
      <c r="L11" s="471"/>
      <c r="M11" s="471"/>
      <c r="N11" s="261"/>
      <c r="O11" s="261"/>
      <c r="P11" s="261"/>
      <c r="Q11" s="261"/>
      <c r="R11" s="261"/>
      <c r="S11" s="261"/>
      <c r="T11" s="261"/>
      <c r="U11" s="261"/>
      <c r="V11" s="261"/>
    </row>
    <row r="12" spans="1:22" ht="19.5" customHeight="1">
      <c r="A12" s="268"/>
      <c r="B12" s="268"/>
      <c r="C12" s="268"/>
      <c r="D12" s="268"/>
      <c r="E12" s="268"/>
      <c r="F12" s="268"/>
      <c r="G12" s="268"/>
      <c r="H12" s="279"/>
      <c r="I12" s="279"/>
      <c r="J12" s="279"/>
      <c r="K12" s="279"/>
      <c r="L12" s="279"/>
      <c r="M12" s="279"/>
      <c r="N12" s="261"/>
      <c r="O12" s="261"/>
      <c r="P12" s="261"/>
      <c r="Q12" s="261"/>
      <c r="R12" s="261"/>
      <c r="S12" s="261"/>
      <c r="T12" s="261"/>
      <c r="U12" s="261"/>
      <c r="V12" s="261"/>
    </row>
    <row r="13" spans="1:22" ht="19.5" customHeight="1">
      <c r="A13" s="265"/>
      <c r="B13" s="262"/>
      <c r="C13" s="262"/>
      <c r="D13" s="262"/>
      <c r="E13" s="262"/>
      <c r="F13" s="262"/>
      <c r="G13" s="262"/>
      <c r="H13" s="278"/>
      <c r="I13" s="278"/>
      <c r="J13" s="278"/>
      <c r="K13" s="278"/>
      <c r="L13" s="278"/>
      <c r="M13" s="278"/>
      <c r="N13" s="262"/>
      <c r="O13" s="262"/>
      <c r="P13" s="262"/>
      <c r="Q13" s="262"/>
      <c r="R13" s="262"/>
      <c r="S13" s="262"/>
      <c r="T13" s="262"/>
      <c r="U13" s="262"/>
      <c r="V13" s="262"/>
    </row>
    <row r="14" spans="1:22" ht="19.5" customHeight="1">
      <c r="A14" s="471" t="s">
        <v>216</v>
      </c>
      <c r="B14" s="471"/>
      <c r="C14" s="471"/>
      <c r="D14" s="471"/>
      <c r="E14" s="471"/>
      <c r="F14" s="471"/>
      <c r="G14" s="483" t="str">
        <f>+'入力シート'!$D$15</f>
        <v>電気工事業</v>
      </c>
      <c r="H14" s="483"/>
      <c r="I14" s="483"/>
      <c r="J14" s="483"/>
      <c r="K14" s="483"/>
      <c r="L14" s="483"/>
      <c r="M14" s="483"/>
      <c r="N14" s="261"/>
      <c r="O14" s="261"/>
      <c r="P14" s="261"/>
      <c r="Q14" s="262"/>
      <c r="R14" s="262"/>
      <c r="S14" s="262"/>
      <c r="T14" s="262"/>
      <c r="U14" s="262"/>
      <c r="V14" s="262"/>
    </row>
    <row r="15" spans="1:22" ht="19.5" customHeight="1">
      <c r="A15" s="471" t="s">
        <v>217</v>
      </c>
      <c r="B15" s="471"/>
      <c r="C15" s="471"/>
      <c r="D15" s="471"/>
      <c r="E15" s="471"/>
      <c r="F15" s="471"/>
      <c r="G15" s="484" t="str">
        <f>+'入力シート'!$D$16</f>
        <v>特　定</v>
      </c>
      <c r="H15" s="484"/>
      <c r="I15" s="484"/>
      <c r="J15" s="484"/>
      <c r="K15" s="484"/>
      <c r="L15" s="484"/>
      <c r="M15" s="484"/>
      <c r="N15" s="261"/>
      <c r="O15" s="261"/>
      <c r="P15" s="261"/>
      <c r="Q15" s="262"/>
      <c r="R15" s="262"/>
      <c r="S15" s="262"/>
      <c r="T15" s="262"/>
      <c r="U15" s="262"/>
      <c r="V15" s="262"/>
    </row>
    <row r="16" spans="1:22" ht="19.5" customHeight="1">
      <c r="A16" s="265"/>
      <c r="B16" s="262"/>
      <c r="C16" s="262"/>
      <c r="D16" s="262"/>
      <c r="E16" s="262"/>
      <c r="F16" s="262"/>
      <c r="G16" s="262"/>
      <c r="H16" s="278"/>
      <c r="I16" s="278"/>
      <c r="J16" s="278"/>
      <c r="K16" s="278"/>
      <c r="L16" s="278"/>
      <c r="M16" s="278"/>
      <c r="N16" s="262"/>
      <c r="O16" s="262"/>
      <c r="P16" s="262"/>
      <c r="Q16" s="262"/>
      <c r="R16" s="262"/>
      <c r="S16" s="262"/>
      <c r="T16" s="262"/>
      <c r="U16" s="262"/>
      <c r="V16" s="262"/>
    </row>
    <row r="17" spans="1:22" ht="19.5" customHeight="1">
      <c r="A17" s="265"/>
      <c r="B17" s="262"/>
      <c r="C17" s="262"/>
      <c r="D17" s="262"/>
      <c r="E17" s="262"/>
      <c r="F17" s="262"/>
      <c r="G17" s="262"/>
      <c r="H17" s="278"/>
      <c r="I17" s="278"/>
      <c r="J17" s="278"/>
      <c r="K17" s="278"/>
      <c r="L17" s="278"/>
      <c r="M17" s="278"/>
      <c r="N17" s="262"/>
      <c r="O17" s="262"/>
      <c r="P17" s="262"/>
      <c r="Q17" s="262"/>
      <c r="R17" s="262"/>
      <c r="S17" s="262"/>
      <c r="T17" s="262"/>
      <c r="U17" s="262"/>
      <c r="V17" s="262"/>
    </row>
    <row r="18" spans="1:22" ht="19.5" customHeight="1">
      <c r="A18" s="471" t="s">
        <v>218</v>
      </c>
      <c r="B18" s="471"/>
      <c r="C18" s="471"/>
      <c r="D18" s="471"/>
      <c r="E18" s="471"/>
      <c r="F18" s="471"/>
      <c r="G18" s="483" t="str">
        <f>+'入力シート'!$D$17</f>
        <v>電気工事</v>
      </c>
      <c r="H18" s="483"/>
      <c r="I18" s="483"/>
      <c r="J18" s="483"/>
      <c r="K18" s="483"/>
      <c r="L18" s="483"/>
      <c r="M18" s="483"/>
      <c r="N18" s="261"/>
      <c r="O18" s="261"/>
      <c r="P18" s="261"/>
      <c r="Q18" s="262"/>
      <c r="R18" s="262"/>
      <c r="S18" s="262"/>
      <c r="T18" s="262"/>
      <c r="U18" s="262"/>
      <c r="V18" s="262"/>
    </row>
    <row r="19" spans="1:22" ht="19.5" customHeight="1">
      <c r="A19" s="261" t="s">
        <v>219</v>
      </c>
      <c r="B19" s="261"/>
      <c r="C19" s="261"/>
      <c r="D19" s="261"/>
      <c r="E19" s="261"/>
      <c r="F19" s="261"/>
      <c r="G19" s="261"/>
      <c r="H19" s="279"/>
      <c r="I19" s="279"/>
      <c r="J19" s="279"/>
      <c r="K19" s="279"/>
      <c r="L19" s="279"/>
      <c r="M19" s="279"/>
      <c r="N19" s="261"/>
      <c r="O19" s="261"/>
      <c r="P19" s="261"/>
      <c r="Q19" s="262"/>
      <c r="R19" s="262"/>
      <c r="S19" s="262"/>
      <c r="T19" s="262"/>
      <c r="U19" s="262"/>
      <c r="V19" s="262"/>
    </row>
    <row r="20" spans="1:22" ht="19.5" customHeight="1">
      <c r="A20" s="471" t="s">
        <v>409</v>
      </c>
      <c r="B20" s="471"/>
      <c r="C20" s="471"/>
      <c r="D20" s="471"/>
      <c r="E20" s="471"/>
      <c r="F20" s="471"/>
      <c r="G20" s="471"/>
      <c r="H20" s="471"/>
      <c r="I20" s="471"/>
      <c r="J20" s="471"/>
      <c r="K20" s="471"/>
      <c r="L20" s="471"/>
      <c r="M20" s="471"/>
      <c r="N20" s="262"/>
      <c r="O20" s="262"/>
      <c r="P20" s="262"/>
      <c r="Q20" s="262"/>
      <c r="R20" s="262"/>
      <c r="S20" s="262"/>
      <c r="T20" s="262"/>
      <c r="U20" s="262"/>
      <c r="V20" s="262"/>
    </row>
    <row r="21" spans="1:22" ht="19.5" customHeight="1">
      <c r="A21" s="261" t="s">
        <v>220</v>
      </c>
      <c r="B21" s="261"/>
      <c r="C21" s="261"/>
      <c r="D21" s="261"/>
      <c r="E21" s="261"/>
      <c r="F21" s="261"/>
      <c r="G21" s="480">
        <f>+'入力シート'!$D$26</f>
        <v>800</v>
      </c>
      <c r="H21" s="480"/>
      <c r="I21" s="480"/>
      <c r="J21" s="480"/>
      <c r="K21" s="480"/>
      <c r="L21" s="483" t="s">
        <v>221</v>
      </c>
      <c r="M21" s="483"/>
      <c r="N21" s="262"/>
      <c r="O21" s="262"/>
      <c r="P21" s="262"/>
      <c r="Q21" s="262"/>
      <c r="R21" s="262"/>
      <c r="S21" s="262"/>
      <c r="T21" s="262"/>
      <c r="U21" s="262"/>
      <c r="V21" s="262"/>
    </row>
    <row r="22" spans="1:22" ht="19.5" customHeight="1">
      <c r="A22" s="471" t="s">
        <v>410</v>
      </c>
      <c r="B22" s="472"/>
      <c r="C22" s="472"/>
      <c r="D22" s="472"/>
      <c r="E22" s="472"/>
      <c r="F22" s="472"/>
      <c r="G22" s="474">
        <f>+'入力シート'!$D$27</f>
        <v>20000</v>
      </c>
      <c r="H22" s="474"/>
      <c r="I22" s="474"/>
      <c r="J22" s="474"/>
      <c r="K22" s="474"/>
      <c r="L22" s="473" t="s">
        <v>236</v>
      </c>
      <c r="M22" s="473"/>
      <c r="N22" s="262"/>
      <c r="O22" s="262"/>
      <c r="P22" s="262"/>
      <c r="Q22" s="262"/>
      <c r="R22" s="262"/>
      <c r="S22" s="262"/>
      <c r="T22" s="262"/>
      <c r="U22" s="262"/>
      <c r="V22" s="262"/>
    </row>
    <row r="23" spans="1:22" ht="19.5" customHeight="1">
      <c r="A23" s="265"/>
      <c r="B23" s="262"/>
      <c r="C23" s="262"/>
      <c r="D23" s="262"/>
      <c r="E23" s="262"/>
      <c r="F23" s="262"/>
      <c r="G23" s="262"/>
      <c r="H23" s="278"/>
      <c r="I23" s="278"/>
      <c r="J23" s="278"/>
      <c r="K23" s="278"/>
      <c r="L23" s="278"/>
      <c r="M23" s="278"/>
      <c r="N23" s="262"/>
      <c r="O23" s="262"/>
      <c r="P23" s="262"/>
      <c r="Q23" s="262"/>
      <c r="R23" s="262"/>
      <c r="S23" s="262"/>
      <c r="T23" s="262"/>
      <c r="U23" s="262"/>
      <c r="V23" s="262"/>
    </row>
    <row r="24" spans="1:22" ht="19.5" customHeight="1">
      <c r="A24" s="265"/>
      <c r="B24" s="262"/>
      <c r="C24" s="262"/>
      <c r="D24" s="262"/>
      <c r="E24" s="262"/>
      <c r="F24" s="262"/>
      <c r="G24" s="262"/>
      <c r="H24" s="278"/>
      <c r="I24" s="278"/>
      <c r="J24" s="278"/>
      <c r="K24" s="278"/>
      <c r="L24" s="278"/>
      <c r="M24" s="278"/>
      <c r="N24" s="262"/>
      <c r="O24" s="477" t="s">
        <v>237</v>
      </c>
      <c r="P24" s="478"/>
      <c r="Q24" s="478"/>
      <c r="R24" s="478"/>
      <c r="S24" s="478"/>
      <c r="T24" s="478"/>
      <c r="U24" s="478"/>
      <c r="V24" s="478"/>
    </row>
    <row r="25" spans="1:22" ht="19.5" customHeight="1">
      <c r="A25" s="481" t="s">
        <v>238</v>
      </c>
      <c r="B25" s="481"/>
      <c r="C25" s="481"/>
      <c r="D25" s="481"/>
      <c r="E25" s="481"/>
      <c r="F25" s="481"/>
      <c r="G25" s="481"/>
      <c r="H25" s="481"/>
      <c r="I25" s="486" t="str">
        <f>+G18</f>
        <v>電気工事</v>
      </c>
      <c r="J25" s="486"/>
      <c r="K25" s="486"/>
      <c r="L25" s="486"/>
      <c r="M25" s="486"/>
      <c r="N25" s="262"/>
      <c r="O25" s="262"/>
      <c r="P25" s="262"/>
      <c r="Q25" s="262"/>
      <c r="R25" s="262"/>
      <c r="S25" s="262"/>
      <c r="T25" s="262"/>
      <c r="U25" s="262"/>
      <c r="V25" s="262"/>
    </row>
    <row r="26" spans="1:22" ht="19.5" customHeight="1">
      <c r="A26" s="481" t="s">
        <v>449</v>
      </c>
      <c r="B26" s="481"/>
      <c r="C26" s="481"/>
      <c r="D26" s="481"/>
      <c r="E26" s="481"/>
      <c r="F26" s="481"/>
      <c r="G26" s="481"/>
      <c r="H26" s="481"/>
      <c r="I26" s="481"/>
      <c r="J26" s="481"/>
      <c r="K26" s="481"/>
      <c r="L26" s="481"/>
      <c r="M26" s="481"/>
      <c r="N26" s="262"/>
      <c r="O26" s="262"/>
      <c r="P26" s="262"/>
      <c r="Q26" s="262"/>
      <c r="R26" s="262"/>
      <c r="S26" s="262"/>
      <c r="T26" s="262"/>
      <c r="U26" s="262"/>
      <c r="V26" s="262"/>
    </row>
    <row r="27" spans="1:22" ht="19.5" customHeight="1">
      <c r="A27" s="472"/>
      <c r="B27" s="472"/>
      <c r="C27" s="472"/>
      <c r="D27" s="472"/>
      <c r="E27" s="472"/>
      <c r="F27" s="472"/>
      <c r="G27" s="472"/>
      <c r="H27" s="472"/>
      <c r="I27" s="472"/>
      <c r="J27" s="472"/>
      <c r="K27" s="472"/>
      <c r="L27" s="472"/>
      <c r="M27" s="472"/>
      <c r="N27" s="262"/>
      <c r="O27" s="262"/>
      <c r="P27" s="262"/>
      <c r="Q27" s="262"/>
      <c r="R27" s="262"/>
      <c r="S27" s="262"/>
      <c r="T27" s="262"/>
      <c r="U27" s="262"/>
      <c r="V27" s="262"/>
    </row>
    <row r="28" spans="1:22" ht="19.5" customHeight="1">
      <c r="A28" s="269"/>
      <c r="B28" s="269"/>
      <c r="C28" s="269"/>
      <c r="D28" s="269"/>
      <c r="E28" s="269"/>
      <c r="F28" s="269"/>
      <c r="G28" s="269"/>
      <c r="H28" s="280"/>
      <c r="I28" s="280"/>
      <c r="J28" s="280"/>
      <c r="K28" s="280"/>
      <c r="L28" s="280"/>
      <c r="M28" s="280"/>
      <c r="N28" s="262"/>
      <c r="O28" s="262"/>
      <c r="P28" s="262"/>
      <c r="Q28" s="262"/>
      <c r="R28" s="262"/>
      <c r="S28" s="262"/>
      <c r="T28" s="262"/>
      <c r="U28" s="262"/>
      <c r="V28" s="262"/>
    </row>
    <row r="29" spans="1:22" ht="19.5" customHeight="1">
      <c r="A29" s="261"/>
      <c r="B29" s="261"/>
      <c r="C29" s="261"/>
      <c r="D29" s="475" t="s">
        <v>239</v>
      </c>
      <c r="E29" s="475"/>
      <c r="F29" s="479" t="str">
        <f>+'入力シート'!$D$20</f>
        <v>岐阜県大垣市　　　　　　　　番地</v>
      </c>
      <c r="G29" s="479"/>
      <c r="H29" s="479"/>
      <c r="I29" s="479"/>
      <c r="J29" s="479"/>
      <c r="K29" s="479"/>
      <c r="L29" s="479"/>
      <c r="M29" s="479"/>
      <c r="N29" s="262"/>
      <c r="O29" s="262"/>
      <c r="P29" s="262"/>
      <c r="Q29" s="262"/>
      <c r="R29" s="262"/>
      <c r="S29" s="262"/>
      <c r="T29" s="262"/>
      <c r="U29" s="262"/>
      <c r="V29" s="262"/>
    </row>
    <row r="30" spans="1:22" ht="19.5" customHeight="1">
      <c r="A30" s="265"/>
      <c r="B30" s="262"/>
      <c r="C30" s="262"/>
      <c r="D30" s="262"/>
      <c r="E30" s="262"/>
      <c r="F30" s="479">
        <f>+'入力シート'!$D$21</f>
        <v>0</v>
      </c>
      <c r="G30" s="479"/>
      <c r="H30" s="479"/>
      <c r="I30" s="479"/>
      <c r="J30" s="479"/>
      <c r="K30" s="479"/>
      <c r="L30" s="479"/>
      <c r="M30" s="479"/>
      <c r="N30" s="262"/>
      <c r="O30" s="262"/>
      <c r="P30" s="262"/>
      <c r="Q30" s="262"/>
      <c r="R30" s="262"/>
      <c r="S30" s="262"/>
      <c r="T30" s="262"/>
      <c r="U30" s="262"/>
      <c r="V30" s="262"/>
    </row>
    <row r="31" spans="1:22" ht="19.5" customHeight="1">
      <c r="A31" s="261"/>
      <c r="B31" s="261"/>
      <c r="C31" s="261"/>
      <c r="D31" s="475" t="s">
        <v>240</v>
      </c>
      <c r="E31" s="475"/>
      <c r="F31" s="476" t="str">
        <f>+'入力シート'!$D$22</f>
        <v>株式会社　○○建設</v>
      </c>
      <c r="G31" s="476"/>
      <c r="H31" s="476"/>
      <c r="I31" s="476"/>
      <c r="J31" s="476"/>
      <c r="K31" s="476"/>
      <c r="L31" s="476"/>
      <c r="M31" s="476"/>
      <c r="N31" s="262"/>
      <c r="O31" s="262"/>
      <c r="P31" s="262"/>
      <c r="Q31" s="262"/>
      <c r="R31" s="262"/>
      <c r="S31" s="262"/>
      <c r="T31" s="262"/>
      <c r="U31" s="262"/>
      <c r="V31" s="262"/>
    </row>
    <row r="32" spans="1:22" ht="19.5" customHeight="1">
      <c r="A32" s="265"/>
      <c r="B32" s="262"/>
      <c r="C32" s="262"/>
      <c r="D32" s="262"/>
      <c r="E32" s="262"/>
      <c r="F32" s="476">
        <f>+'入力シート'!$D$23</f>
        <v>0</v>
      </c>
      <c r="G32" s="476"/>
      <c r="H32" s="476"/>
      <c r="I32" s="476"/>
      <c r="J32" s="476"/>
      <c r="K32" s="476"/>
      <c r="L32" s="476"/>
      <c r="M32" s="476"/>
      <c r="N32" s="262"/>
      <c r="O32" s="262"/>
      <c r="P32" s="262"/>
      <c r="Q32" s="262"/>
      <c r="R32" s="262"/>
      <c r="S32" s="262"/>
      <c r="T32" s="262"/>
      <c r="U32" s="262"/>
      <c r="V32" s="262"/>
    </row>
    <row r="33" spans="1:22" ht="19.5" customHeight="1">
      <c r="A33" s="261"/>
      <c r="B33" s="261"/>
      <c r="C33" s="261"/>
      <c r="D33" s="475" t="s">
        <v>241</v>
      </c>
      <c r="E33" s="475"/>
      <c r="F33" s="476" t="str">
        <f>+'入力シート'!$D$24</f>
        <v>代表取締役　○○　○○</v>
      </c>
      <c r="G33" s="476"/>
      <c r="H33" s="476"/>
      <c r="I33" s="476"/>
      <c r="J33" s="476"/>
      <c r="K33" s="476"/>
      <c r="L33" s="476"/>
      <c r="M33" s="476"/>
      <c r="N33" s="262"/>
      <c r="O33" s="262"/>
      <c r="P33" s="262"/>
      <c r="Q33" s="262"/>
      <c r="R33" s="262"/>
      <c r="S33" s="262"/>
      <c r="T33" s="262"/>
      <c r="U33" s="262"/>
      <c r="V33" s="262"/>
    </row>
    <row r="34" spans="1:22" ht="19.5" customHeight="1">
      <c r="A34" s="265"/>
      <c r="B34" s="262"/>
      <c r="C34" s="262"/>
      <c r="D34" s="262"/>
      <c r="E34" s="262"/>
      <c r="F34" s="476">
        <f>+'入力シート'!$D$25</f>
        <v>0</v>
      </c>
      <c r="G34" s="476"/>
      <c r="H34" s="476"/>
      <c r="I34" s="476"/>
      <c r="J34" s="476"/>
      <c r="K34" s="476"/>
      <c r="L34" s="476"/>
      <c r="M34" s="476"/>
      <c r="N34" s="262"/>
      <c r="O34" s="262"/>
      <c r="P34" s="262"/>
      <c r="Q34" s="262"/>
      <c r="R34" s="262"/>
      <c r="S34" s="262"/>
      <c r="T34" s="262"/>
      <c r="U34" s="262"/>
      <c r="V34" s="262"/>
    </row>
    <row r="35" spans="1:22" ht="19.5" customHeight="1">
      <c r="A35" s="265"/>
      <c r="B35" s="262"/>
      <c r="C35" s="262"/>
      <c r="D35" s="262"/>
      <c r="E35" s="262"/>
      <c r="F35" s="390"/>
      <c r="G35" s="390"/>
      <c r="H35" s="390"/>
      <c r="I35" s="390"/>
      <c r="J35" s="390"/>
      <c r="K35" s="390"/>
      <c r="L35" s="390"/>
      <c r="M35" s="390"/>
      <c r="N35" s="262"/>
      <c r="O35" s="262"/>
      <c r="P35" s="262"/>
      <c r="Q35" s="262"/>
      <c r="R35" s="262"/>
      <c r="S35" s="262"/>
      <c r="T35" s="262"/>
      <c r="U35" s="262"/>
      <c r="V35" s="262"/>
    </row>
    <row r="36" spans="1:22" ht="19.5" customHeight="1">
      <c r="A36" s="265"/>
      <c r="B36" s="262"/>
      <c r="C36" s="262"/>
      <c r="D36" s="262"/>
      <c r="E36" s="262"/>
      <c r="F36" s="390"/>
      <c r="G36" s="390"/>
      <c r="H36" s="390"/>
      <c r="I36" s="390"/>
      <c r="J36" s="390"/>
      <c r="K36" s="390"/>
      <c r="L36" s="390"/>
      <c r="M36" s="390"/>
      <c r="N36" s="262"/>
      <c r="O36" s="262"/>
      <c r="P36" s="262"/>
      <c r="Q36" s="262"/>
      <c r="R36" s="262"/>
      <c r="S36" s="262"/>
      <c r="T36" s="262"/>
      <c r="U36" s="262"/>
      <c r="V36" s="262"/>
    </row>
    <row r="37" spans="1:22" ht="19.5" customHeight="1">
      <c r="A37" s="471" t="s">
        <v>458</v>
      </c>
      <c r="B37" s="471"/>
      <c r="C37" s="471"/>
      <c r="D37" s="471"/>
      <c r="E37" s="471"/>
      <c r="F37" s="471"/>
      <c r="G37" s="471"/>
      <c r="H37" s="471"/>
      <c r="I37" s="471"/>
      <c r="J37" s="471"/>
      <c r="K37" s="471"/>
      <c r="L37" s="471"/>
      <c r="M37" s="471"/>
      <c r="N37" s="262"/>
      <c r="O37" s="262"/>
      <c r="P37" s="262"/>
      <c r="Q37" s="262"/>
      <c r="R37" s="262"/>
      <c r="S37" s="262"/>
      <c r="T37" s="262"/>
      <c r="U37" s="262"/>
      <c r="V37" s="262"/>
    </row>
    <row r="38" spans="1:22" ht="19.5" customHeight="1">
      <c r="A38" s="471"/>
      <c r="B38" s="471"/>
      <c r="C38" s="471"/>
      <c r="D38" s="471"/>
      <c r="E38" s="471"/>
      <c r="F38" s="471"/>
      <c r="G38" s="471"/>
      <c r="H38" s="471"/>
      <c r="I38" s="471"/>
      <c r="J38" s="471"/>
      <c r="K38" s="471"/>
      <c r="L38" s="471"/>
      <c r="M38" s="471"/>
      <c r="N38" s="262"/>
      <c r="O38" s="262"/>
      <c r="P38" s="262"/>
      <c r="Q38" s="262"/>
      <c r="R38" s="262"/>
      <c r="S38" s="262"/>
      <c r="T38" s="262"/>
      <c r="U38" s="262"/>
      <c r="V38" s="262"/>
    </row>
    <row r="39" spans="1:22" ht="19.5" customHeight="1">
      <c r="A39" s="261"/>
      <c r="B39" s="261"/>
      <c r="C39" s="261"/>
      <c r="D39" s="261"/>
      <c r="E39" s="261"/>
      <c r="F39" s="261"/>
      <c r="G39" s="261"/>
      <c r="H39" s="279"/>
      <c r="I39" s="279"/>
      <c r="J39" s="279"/>
      <c r="K39" s="279"/>
      <c r="L39" s="279"/>
      <c r="M39" s="279"/>
      <c r="N39" s="262"/>
      <c r="O39" s="262"/>
      <c r="P39" s="262"/>
      <c r="Q39" s="262"/>
      <c r="R39" s="262"/>
      <c r="S39" s="262"/>
      <c r="T39" s="262"/>
      <c r="U39" s="262"/>
      <c r="V39" s="262"/>
    </row>
    <row r="40" spans="1:22" ht="19.5" customHeight="1">
      <c r="A40" s="262"/>
      <c r="B40" s="262"/>
      <c r="C40" s="262"/>
      <c r="D40" s="262"/>
      <c r="E40" s="262"/>
      <c r="F40" s="262"/>
      <c r="G40" s="262"/>
      <c r="H40" s="278"/>
      <c r="I40" s="278"/>
      <c r="J40" s="278"/>
      <c r="K40" s="278"/>
      <c r="L40" s="278"/>
      <c r="M40" s="278"/>
      <c r="N40" s="262"/>
      <c r="O40" s="262"/>
      <c r="P40" s="262"/>
      <c r="Q40" s="262"/>
      <c r="R40" s="262"/>
      <c r="S40" s="262"/>
      <c r="T40" s="262"/>
      <c r="U40" s="262"/>
      <c r="V40" s="262"/>
    </row>
    <row r="41" spans="1:22" ht="19.5" customHeight="1">
      <c r="A41" s="262"/>
      <c r="B41" s="262"/>
      <c r="C41" s="262"/>
      <c r="D41" s="262"/>
      <c r="E41" s="262"/>
      <c r="F41" s="262"/>
      <c r="G41" s="262"/>
      <c r="H41" s="278"/>
      <c r="I41" s="278"/>
      <c r="J41" s="278"/>
      <c r="K41" s="278"/>
      <c r="L41" s="278"/>
      <c r="M41" s="278"/>
      <c r="N41" s="262"/>
      <c r="O41" s="262"/>
      <c r="P41" s="262"/>
      <c r="Q41" s="262"/>
      <c r="R41" s="262"/>
      <c r="S41" s="262"/>
      <c r="T41" s="262"/>
      <c r="U41" s="262"/>
      <c r="V41" s="262"/>
    </row>
    <row r="42" spans="1:22" ht="19.5" customHeight="1">
      <c r="A42" s="262"/>
      <c r="B42" s="262"/>
      <c r="C42" s="262"/>
      <c r="D42" s="262"/>
      <c r="E42" s="262"/>
      <c r="F42" s="262"/>
      <c r="G42" s="262"/>
      <c r="H42" s="278"/>
      <c r="I42" s="278"/>
      <c r="J42" s="278"/>
      <c r="K42" s="278"/>
      <c r="L42" s="278"/>
      <c r="M42" s="278"/>
      <c r="N42" s="262"/>
      <c r="O42" s="262"/>
      <c r="P42" s="262"/>
      <c r="Q42" s="262"/>
      <c r="R42" s="262"/>
      <c r="S42" s="262"/>
      <c r="T42" s="262"/>
      <c r="U42" s="262"/>
      <c r="V42" s="262"/>
    </row>
  </sheetData>
  <sheetProtection/>
  <mergeCells count="31">
    <mergeCell ref="G18:M18"/>
    <mergeCell ref="A15:F15"/>
    <mergeCell ref="A18:F18"/>
    <mergeCell ref="A20:M20"/>
    <mergeCell ref="L21:M21"/>
    <mergeCell ref="A25:H25"/>
    <mergeCell ref="I25:M25"/>
    <mergeCell ref="A2:M2"/>
    <mergeCell ref="A8:M8"/>
    <mergeCell ref="A10:M11"/>
    <mergeCell ref="A14:F14"/>
    <mergeCell ref="G14:M14"/>
    <mergeCell ref="G15:M15"/>
    <mergeCell ref="A6:D6"/>
    <mergeCell ref="O24:V24"/>
    <mergeCell ref="F33:M33"/>
    <mergeCell ref="F29:M29"/>
    <mergeCell ref="G21:K21"/>
    <mergeCell ref="A26:M26"/>
    <mergeCell ref="F31:M31"/>
    <mergeCell ref="A27:M27"/>
    <mergeCell ref="D31:E31"/>
    <mergeCell ref="F30:M30"/>
    <mergeCell ref="F32:M32"/>
    <mergeCell ref="A37:M38"/>
    <mergeCell ref="A22:F22"/>
    <mergeCell ref="L22:M22"/>
    <mergeCell ref="G22:K22"/>
    <mergeCell ref="D29:E29"/>
    <mergeCell ref="D33:E33"/>
    <mergeCell ref="F34:M34"/>
  </mergeCells>
  <printOptions/>
  <pageMargins left="0.9448818897637796" right="0.56" top="1.3779527559055118"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66FF"/>
  </sheetPr>
  <dimension ref="A1:AB30"/>
  <sheetViews>
    <sheetView showGridLines="0" showZeros="0" view="pageBreakPreview" zoomScaleSheetLayoutView="100" zoomScalePageLayoutView="0" workbookViewId="0" topLeftCell="A4">
      <selection activeCell="O31" sqref="O31"/>
    </sheetView>
  </sheetViews>
  <sheetFormatPr defaultColWidth="9.00390625" defaultRowHeight="13.5"/>
  <cols>
    <col min="1" max="4" width="9.625" style="271" customWidth="1"/>
    <col min="5" max="5" width="6.625" style="271" customWidth="1"/>
    <col min="6" max="6" width="12.25390625" style="271" customWidth="1"/>
    <col min="7" max="7" width="6.00390625" style="271" customWidth="1"/>
    <col min="8" max="8" width="4.125" style="271" customWidth="1"/>
    <col min="9" max="9" width="3.625" style="271" customWidth="1"/>
    <col min="10" max="10" width="4.125" style="271" customWidth="1"/>
    <col min="11" max="11" width="3.625" style="271" customWidth="1"/>
    <col min="12" max="12" width="4.125" style="271" customWidth="1"/>
    <col min="13" max="13" width="3.625" style="271" customWidth="1"/>
    <col min="14" max="14" width="2.125" style="271" customWidth="1"/>
    <col min="15" max="16384" width="9.00390625" style="271" customWidth="1"/>
  </cols>
  <sheetData>
    <row r="1" s="376" customFormat="1" ht="13.5">
      <c r="A1" s="311" t="s">
        <v>447</v>
      </c>
    </row>
    <row r="2" spans="1:22" ht="19.5" customHeight="1">
      <c r="A2" s="489" t="s">
        <v>222</v>
      </c>
      <c r="B2" s="489"/>
      <c r="C2" s="489"/>
      <c r="D2" s="489"/>
      <c r="E2" s="489"/>
      <c r="F2" s="489"/>
      <c r="G2" s="489"/>
      <c r="H2" s="489"/>
      <c r="I2" s="489"/>
      <c r="J2" s="489"/>
      <c r="K2" s="489"/>
      <c r="L2" s="489"/>
      <c r="M2" s="489"/>
      <c r="N2" s="270"/>
      <c r="O2" s="270"/>
      <c r="P2" s="270"/>
      <c r="Q2" s="270"/>
      <c r="R2" s="270"/>
      <c r="S2" s="270"/>
      <c r="T2" s="270"/>
      <c r="U2" s="270"/>
      <c r="V2" s="270"/>
    </row>
    <row r="3" ht="19.5" customHeight="1">
      <c r="A3" s="272"/>
    </row>
    <row r="4" ht="19.5" customHeight="1">
      <c r="A4" s="272"/>
    </row>
    <row r="5" spans="1:22" ht="19.5" customHeight="1">
      <c r="A5" s="273"/>
      <c r="B5" s="274"/>
      <c r="C5" s="274"/>
      <c r="D5" s="274"/>
      <c r="E5" s="274"/>
      <c r="F5" s="274"/>
      <c r="G5" s="283" t="s">
        <v>232</v>
      </c>
      <c r="H5" s="283">
        <f>'入札参加申請書'!H4</f>
        <v>0</v>
      </c>
      <c r="I5" s="283" t="s">
        <v>233</v>
      </c>
      <c r="J5" s="283">
        <f>'入札参加申請書'!J4</f>
        <v>0</v>
      </c>
      <c r="K5" s="283" t="s">
        <v>234</v>
      </c>
      <c r="L5" s="283">
        <f>'入札参加申請書'!L4</f>
        <v>0</v>
      </c>
      <c r="M5" s="283" t="s">
        <v>235</v>
      </c>
      <c r="N5" s="270"/>
      <c r="O5" s="270"/>
      <c r="P5" s="270"/>
      <c r="Q5" s="270"/>
      <c r="R5" s="270"/>
      <c r="S5" s="270"/>
      <c r="T5" s="270"/>
      <c r="U5" s="270"/>
      <c r="V5" s="270"/>
    </row>
    <row r="6" ht="19.5" customHeight="1">
      <c r="A6" s="272"/>
    </row>
    <row r="7" spans="1:22" ht="19.5" customHeight="1">
      <c r="A7" s="490" t="s">
        <v>223</v>
      </c>
      <c r="B7" s="490"/>
      <c r="C7" s="490"/>
      <c r="D7" s="490"/>
      <c r="E7" s="490"/>
      <c r="F7" s="490"/>
      <c r="G7" s="490"/>
      <c r="H7" s="490"/>
      <c r="I7" s="490"/>
      <c r="J7" s="490"/>
      <c r="K7" s="490"/>
      <c r="L7" s="490"/>
      <c r="M7" s="490"/>
      <c r="N7" s="270"/>
      <c r="O7" s="270"/>
      <c r="P7" s="270"/>
      <c r="Q7" s="270"/>
      <c r="R7" s="270"/>
      <c r="S7" s="270"/>
      <c r="T7" s="270"/>
      <c r="U7" s="270"/>
      <c r="V7" s="270"/>
    </row>
    <row r="8" ht="19.5" customHeight="1">
      <c r="A8" s="275"/>
    </row>
    <row r="9" ht="19.5" customHeight="1">
      <c r="A9" s="275"/>
    </row>
    <row r="10" spans="1:22" ht="19.5" customHeight="1">
      <c r="A10" s="485" t="str">
        <f>+"　大垣市長　"&amp;'入力シート'!$D$8&amp;"　　様"</f>
        <v>　大垣市長　石　田　　仁　　様</v>
      </c>
      <c r="B10" s="485"/>
      <c r="C10" s="485"/>
      <c r="D10" s="485"/>
      <c r="E10" s="346"/>
      <c r="F10" s="346"/>
      <c r="G10" s="346"/>
      <c r="H10" s="346"/>
      <c r="I10" s="346"/>
      <c r="J10" s="346"/>
      <c r="K10" s="346"/>
      <c r="L10" s="346"/>
      <c r="M10" s="346"/>
      <c r="N10" s="270"/>
      <c r="O10" s="270"/>
      <c r="P10" s="270"/>
      <c r="Q10" s="270"/>
      <c r="R10" s="270"/>
      <c r="S10" s="270"/>
      <c r="T10" s="270"/>
      <c r="U10" s="270"/>
      <c r="V10" s="270"/>
    </row>
    <row r="11" ht="19.5" customHeight="1">
      <c r="A11" s="272"/>
    </row>
    <row r="12" spans="2:22" ht="19.5" customHeight="1">
      <c r="B12" s="273"/>
      <c r="C12" s="273"/>
      <c r="D12" s="475" t="s">
        <v>239</v>
      </c>
      <c r="E12" s="475"/>
      <c r="F12" s="479" t="str">
        <f>+'入力シート'!$D$20</f>
        <v>岐阜県大垣市　　　　　　　　番地</v>
      </c>
      <c r="G12" s="479"/>
      <c r="H12" s="479"/>
      <c r="I12" s="479"/>
      <c r="J12" s="479"/>
      <c r="K12" s="479"/>
      <c r="L12" s="479"/>
      <c r="M12" s="479"/>
      <c r="N12" s="270"/>
      <c r="O12" s="270"/>
      <c r="P12" s="270"/>
      <c r="Q12" s="270"/>
      <c r="R12" s="270"/>
      <c r="S12" s="270"/>
      <c r="T12" s="270"/>
      <c r="U12" s="270"/>
      <c r="V12" s="270"/>
    </row>
    <row r="13" spans="2:22" ht="19.5" customHeight="1">
      <c r="B13" s="273"/>
      <c r="C13" s="273"/>
      <c r="D13" s="262"/>
      <c r="E13" s="262"/>
      <c r="F13" s="479">
        <f>+'入力シート'!$D$21</f>
        <v>0</v>
      </c>
      <c r="G13" s="479"/>
      <c r="H13" s="479"/>
      <c r="I13" s="479"/>
      <c r="J13" s="479"/>
      <c r="K13" s="479"/>
      <c r="L13" s="479"/>
      <c r="M13" s="479"/>
      <c r="N13" s="270"/>
      <c r="O13" s="270"/>
      <c r="P13" s="270"/>
      <c r="Q13" s="270"/>
      <c r="R13" s="270"/>
      <c r="S13" s="270"/>
      <c r="T13" s="270"/>
      <c r="U13" s="270"/>
      <c r="V13" s="270"/>
    </row>
    <row r="14" spans="1:22" ht="19.5" customHeight="1">
      <c r="A14" s="273" t="s">
        <v>224</v>
      </c>
      <c r="B14" s="273"/>
      <c r="C14" s="273"/>
      <c r="D14" s="475" t="s">
        <v>240</v>
      </c>
      <c r="E14" s="475"/>
      <c r="F14" s="476" t="str">
        <f>+'入力シート'!$D$22</f>
        <v>株式会社　○○建設</v>
      </c>
      <c r="G14" s="476"/>
      <c r="H14" s="476"/>
      <c r="I14" s="476"/>
      <c r="J14" s="476"/>
      <c r="K14" s="476"/>
      <c r="L14" s="476"/>
      <c r="M14" s="476"/>
      <c r="N14" s="270"/>
      <c r="O14" s="270"/>
      <c r="P14" s="270"/>
      <c r="Q14" s="270"/>
      <c r="R14" s="270"/>
      <c r="S14" s="270"/>
      <c r="T14" s="270"/>
      <c r="U14" s="270"/>
      <c r="V14" s="270"/>
    </row>
    <row r="15" spans="1:22" ht="19.5" customHeight="1">
      <c r="A15" s="273"/>
      <c r="B15" s="273"/>
      <c r="C15" s="273"/>
      <c r="D15" s="262"/>
      <c r="E15" s="262"/>
      <c r="F15" s="476">
        <f>+'入力シート'!$D$23</f>
        <v>0</v>
      </c>
      <c r="G15" s="476"/>
      <c r="H15" s="476"/>
      <c r="I15" s="476"/>
      <c r="J15" s="476"/>
      <c r="K15" s="476"/>
      <c r="L15" s="476"/>
      <c r="M15" s="476"/>
      <c r="N15" s="270"/>
      <c r="O15" s="270"/>
      <c r="P15" s="270"/>
      <c r="Q15" s="270"/>
      <c r="R15" s="270"/>
      <c r="S15" s="270"/>
      <c r="T15" s="270"/>
      <c r="U15" s="270"/>
      <c r="V15" s="270"/>
    </row>
    <row r="16" spans="1:22" ht="19.5" customHeight="1">
      <c r="A16" s="273" t="s">
        <v>225</v>
      </c>
      <c r="B16" s="273"/>
      <c r="C16" s="273"/>
      <c r="D16" s="475" t="s">
        <v>241</v>
      </c>
      <c r="E16" s="475"/>
      <c r="F16" s="476" t="str">
        <f>+'入力シート'!$D$24</f>
        <v>代表取締役　○○　○○</v>
      </c>
      <c r="G16" s="476"/>
      <c r="H16" s="476"/>
      <c r="I16" s="476"/>
      <c r="J16" s="476"/>
      <c r="K16" s="476"/>
      <c r="L16" s="476"/>
      <c r="M16" s="476"/>
      <c r="N16" s="270"/>
      <c r="O16" s="270"/>
      <c r="P16" s="270"/>
      <c r="Q16" s="270"/>
      <c r="R16" s="270"/>
      <c r="S16" s="270"/>
      <c r="T16" s="270"/>
      <c r="U16" s="270"/>
      <c r="V16" s="270"/>
    </row>
    <row r="17" spans="1:22" ht="19.5" customHeight="1">
      <c r="A17" s="273"/>
      <c r="B17" s="273"/>
      <c r="C17" s="273"/>
      <c r="D17" s="284"/>
      <c r="E17" s="284"/>
      <c r="F17" s="476">
        <f>+'入力シート'!$D$25</f>
        <v>0</v>
      </c>
      <c r="G17" s="476"/>
      <c r="H17" s="476"/>
      <c r="I17" s="476"/>
      <c r="J17" s="476"/>
      <c r="K17" s="476"/>
      <c r="L17" s="476"/>
      <c r="M17" s="476"/>
      <c r="N17" s="270"/>
      <c r="O17" s="270"/>
      <c r="P17" s="270"/>
      <c r="Q17" s="270"/>
      <c r="R17" s="270"/>
      <c r="S17" s="270"/>
      <c r="T17" s="270"/>
      <c r="U17" s="270"/>
      <c r="V17" s="270"/>
    </row>
    <row r="18" spans="2:22" ht="19.5" customHeight="1">
      <c r="B18" s="270"/>
      <c r="C18" s="270"/>
      <c r="D18" s="487" t="s">
        <v>226</v>
      </c>
      <c r="E18" s="487"/>
      <c r="F18" s="487"/>
      <c r="G18" s="487"/>
      <c r="H18" s="487"/>
      <c r="I18" s="487"/>
      <c r="J18" s="487"/>
      <c r="K18" s="487"/>
      <c r="L18" s="487"/>
      <c r="M18" s="487"/>
      <c r="N18" s="270"/>
      <c r="O18" s="270"/>
      <c r="P18" s="270"/>
      <c r="Q18" s="270"/>
      <c r="R18" s="270"/>
      <c r="S18" s="270"/>
      <c r="T18" s="270"/>
      <c r="U18" s="270"/>
      <c r="V18" s="270"/>
    </row>
    <row r="19" spans="1:22" ht="19.5" customHeight="1">
      <c r="A19" s="276" t="s">
        <v>227</v>
      </c>
      <c r="B19" s="270"/>
      <c r="C19" s="270"/>
      <c r="D19" s="487"/>
      <c r="E19" s="487"/>
      <c r="F19" s="487"/>
      <c r="G19" s="487"/>
      <c r="H19" s="487"/>
      <c r="I19" s="487"/>
      <c r="J19" s="487"/>
      <c r="K19" s="487"/>
      <c r="L19" s="487"/>
      <c r="M19" s="487"/>
      <c r="N19" s="270"/>
      <c r="O19" s="270"/>
      <c r="P19" s="270"/>
      <c r="Q19" s="270"/>
      <c r="R19" s="270"/>
      <c r="S19" s="270"/>
      <c r="T19" s="270"/>
      <c r="U19" s="270"/>
      <c r="V19" s="270"/>
    </row>
    <row r="20" ht="19.5" customHeight="1">
      <c r="A20" s="272"/>
    </row>
    <row r="21" spans="1:28" ht="16.5" customHeight="1">
      <c r="A21" s="471" t="str">
        <f>"  "&amp;'入力シート'!$D$10&amp;"告示の「契約第 "&amp;'入力シート'!$D$5&amp;" 号 "&amp;'入力シート'!$D$6&amp;"」の入札に関する技術資料を別紙のとおり提出します。"</f>
        <v>  令和6年2月13日告示の「契約第 553 号 大垣競輪場　メインスタンド３階電算用発電機設置工事」の入札に関する技術資料を別紙のとおり提出します。</v>
      </c>
      <c r="B21" s="471"/>
      <c r="C21" s="471"/>
      <c r="D21" s="471"/>
      <c r="E21" s="471"/>
      <c r="F21" s="471"/>
      <c r="G21" s="471"/>
      <c r="H21" s="471"/>
      <c r="I21" s="471"/>
      <c r="J21" s="471"/>
      <c r="K21" s="471"/>
      <c r="L21" s="471"/>
      <c r="M21" s="471"/>
      <c r="N21" s="270"/>
      <c r="O21" s="270"/>
      <c r="P21" s="489"/>
      <c r="Q21" s="489"/>
      <c r="R21" s="489"/>
      <c r="S21" s="489"/>
      <c r="T21" s="489"/>
      <c r="U21" s="489"/>
      <c r="V21" s="489"/>
      <c r="W21" s="489"/>
      <c r="X21" s="489"/>
      <c r="Y21" s="489"/>
      <c r="Z21" s="489"/>
      <c r="AA21" s="489"/>
      <c r="AB21" s="489"/>
    </row>
    <row r="22" spans="1:28" ht="16.5" customHeight="1">
      <c r="A22" s="471"/>
      <c r="B22" s="471"/>
      <c r="C22" s="471"/>
      <c r="D22" s="471"/>
      <c r="E22" s="471"/>
      <c r="F22" s="471"/>
      <c r="G22" s="471"/>
      <c r="H22" s="471"/>
      <c r="I22" s="471"/>
      <c r="J22" s="471"/>
      <c r="K22" s="471"/>
      <c r="L22" s="471"/>
      <c r="M22" s="471"/>
      <c r="N22" s="270"/>
      <c r="O22" s="270"/>
      <c r="P22" s="489"/>
      <c r="Q22" s="489"/>
      <c r="R22" s="489"/>
      <c r="S22" s="489"/>
      <c r="T22" s="489"/>
      <c r="U22" s="489"/>
      <c r="V22" s="489"/>
      <c r="W22" s="489"/>
      <c r="X22" s="489"/>
      <c r="Y22" s="489"/>
      <c r="Z22" s="489"/>
      <c r="AA22" s="489"/>
      <c r="AB22" s="489"/>
    </row>
    <row r="23" spans="1:28" ht="16.5" customHeight="1">
      <c r="A23" s="488" t="s">
        <v>370</v>
      </c>
      <c r="B23" s="488"/>
      <c r="C23" s="488"/>
      <c r="D23" s="488"/>
      <c r="E23" s="488"/>
      <c r="F23" s="488"/>
      <c r="G23" s="488"/>
      <c r="H23" s="488"/>
      <c r="I23" s="488"/>
      <c r="J23" s="488"/>
      <c r="K23" s="488"/>
      <c r="L23" s="488"/>
      <c r="M23" s="488"/>
      <c r="N23" s="270"/>
      <c r="O23" s="270"/>
      <c r="P23" s="489"/>
      <c r="Q23" s="489"/>
      <c r="R23" s="489"/>
      <c r="S23" s="489"/>
      <c r="T23" s="489"/>
      <c r="U23" s="489"/>
      <c r="V23" s="489"/>
      <c r="W23" s="489"/>
      <c r="X23" s="489"/>
      <c r="Y23" s="489"/>
      <c r="Z23" s="489"/>
      <c r="AA23" s="489"/>
      <c r="AB23" s="489"/>
    </row>
    <row r="24" ht="19.5" customHeight="1">
      <c r="A24" s="272"/>
    </row>
    <row r="25" s="391" customFormat="1" ht="19.5" customHeight="1">
      <c r="A25" s="272"/>
    </row>
    <row r="26" spans="1:22" ht="19.5" customHeight="1">
      <c r="A26" s="489" t="s">
        <v>228</v>
      </c>
      <c r="B26" s="489"/>
      <c r="C26" s="489"/>
      <c r="D26" s="489"/>
      <c r="E26" s="489"/>
      <c r="F26" s="489"/>
      <c r="G26" s="489"/>
      <c r="H26" s="489"/>
      <c r="I26" s="489"/>
      <c r="J26" s="489"/>
      <c r="K26" s="489"/>
      <c r="L26" s="489"/>
      <c r="M26" s="489"/>
      <c r="N26" s="270"/>
      <c r="O26" s="270"/>
      <c r="P26" s="270"/>
      <c r="Q26" s="270"/>
      <c r="R26" s="270"/>
      <c r="S26" s="270"/>
      <c r="T26" s="270"/>
      <c r="U26" s="270"/>
      <c r="V26" s="270"/>
    </row>
    <row r="27" spans="1:22" ht="19.5" customHeight="1">
      <c r="A27" s="489" t="s">
        <v>464</v>
      </c>
      <c r="B27" s="489"/>
      <c r="C27" s="489"/>
      <c r="D27" s="489"/>
      <c r="E27" s="489"/>
      <c r="F27" s="489"/>
      <c r="G27" s="489"/>
      <c r="H27" s="489"/>
      <c r="I27" s="489"/>
      <c r="J27" s="489"/>
      <c r="K27" s="489"/>
      <c r="L27" s="489"/>
      <c r="M27" s="489"/>
      <c r="N27" s="270"/>
      <c r="O27" s="270"/>
      <c r="P27" s="270"/>
      <c r="Q27" s="270"/>
      <c r="R27" s="270"/>
      <c r="S27" s="270"/>
      <c r="T27" s="270"/>
      <c r="U27" s="270"/>
      <c r="V27" s="270"/>
    </row>
    <row r="28" spans="1:22" ht="19.5" customHeight="1">
      <c r="A28" s="489" t="s">
        <v>371</v>
      </c>
      <c r="B28" s="489"/>
      <c r="C28" s="489"/>
      <c r="D28" s="489"/>
      <c r="E28" s="489"/>
      <c r="F28" s="489"/>
      <c r="G28" s="489"/>
      <c r="H28" s="489"/>
      <c r="I28" s="489"/>
      <c r="J28" s="489"/>
      <c r="K28" s="489"/>
      <c r="L28" s="489"/>
      <c r="M28" s="489"/>
      <c r="N28" s="270"/>
      <c r="O28" s="270"/>
      <c r="P28" s="270"/>
      <c r="Q28" s="270"/>
      <c r="R28" s="270"/>
      <c r="S28" s="270"/>
      <c r="T28" s="270"/>
      <c r="U28" s="270"/>
      <c r="V28" s="270"/>
    </row>
    <row r="29" spans="1:22" ht="19.5" customHeight="1">
      <c r="A29" s="489"/>
      <c r="B29" s="489"/>
      <c r="C29" s="489"/>
      <c r="D29" s="489"/>
      <c r="E29" s="489"/>
      <c r="F29" s="489"/>
      <c r="G29" s="489"/>
      <c r="H29" s="489"/>
      <c r="I29" s="489"/>
      <c r="J29" s="489"/>
      <c r="K29" s="489"/>
      <c r="L29" s="489"/>
      <c r="M29" s="489"/>
      <c r="N29" s="270"/>
      <c r="O29" s="270"/>
      <c r="P29" s="270"/>
      <c r="Q29" s="270"/>
      <c r="R29" s="270"/>
      <c r="S29" s="270"/>
      <c r="T29" s="270"/>
      <c r="U29" s="270"/>
      <c r="V29" s="270"/>
    </row>
    <row r="30" ht="19.5" customHeight="1">
      <c r="A30" s="277"/>
    </row>
    <row r="31" ht="19.5" customHeight="1"/>
    <row r="32" ht="19.5" customHeight="1"/>
    <row r="33" ht="19.5" customHeight="1"/>
    <row r="34" ht="19.5" customHeight="1"/>
    <row r="35" ht="19.5" customHeight="1"/>
    <row r="36" ht="19.5" customHeight="1"/>
    <row r="37" ht="19.5" customHeight="1"/>
    <row r="38" ht="19.5" customHeight="1"/>
    <row r="39" ht="19.5" customHeight="1"/>
    <row r="40" ht="18" customHeight="1"/>
  </sheetData>
  <sheetProtection/>
  <mergeCells count="22">
    <mergeCell ref="A2:M2"/>
    <mergeCell ref="A7:M7"/>
    <mergeCell ref="D12:E12"/>
    <mergeCell ref="F12:M12"/>
    <mergeCell ref="F13:M13"/>
    <mergeCell ref="F14:M14"/>
    <mergeCell ref="P21:AB21"/>
    <mergeCell ref="P22:AB22"/>
    <mergeCell ref="P23:AB23"/>
    <mergeCell ref="A29:M29"/>
    <mergeCell ref="A10:D10"/>
    <mergeCell ref="A21:M22"/>
    <mergeCell ref="A26:M26"/>
    <mergeCell ref="F15:M15"/>
    <mergeCell ref="D14:E14"/>
    <mergeCell ref="D16:E16"/>
    <mergeCell ref="D18:M19"/>
    <mergeCell ref="A23:M23"/>
    <mergeCell ref="A28:M28"/>
    <mergeCell ref="A27:M27"/>
    <mergeCell ref="F16:M16"/>
    <mergeCell ref="F17:M17"/>
  </mergeCells>
  <printOptions/>
  <pageMargins left="0.7480314960629921" right="0.44" top="1.1811023622047245"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66FF"/>
  </sheetPr>
  <dimension ref="A2:K102"/>
  <sheetViews>
    <sheetView view="pageBreakPreview" zoomScale="70" zoomScaleSheetLayoutView="70" zoomScalePageLayoutView="0" workbookViewId="0" topLeftCell="A61">
      <selection activeCell="K101" sqref="K101"/>
    </sheetView>
  </sheetViews>
  <sheetFormatPr defaultColWidth="9.00390625" defaultRowHeight="13.5"/>
  <cols>
    <col min="1" max="1" width="3.625" style="146" customWidth="1"/>
    <col min="2" max="2" width="2.625" style="146" customWidth="1"/>
    <col min="3" max="3" width="20.625" style="146" customWidth="1"/>
    <col min="4" max="4" width="57.25390625" style="146" customWidth="1"/>
    <col min="5" max="5" width="3.625" style="146" customWidth="1"/>
    <col min="6" max="9" width="15.625" style="146" customWidth="1"/>
    <col min="10" max="10" width="20.625" style="146" customWidth="1"/>
    <col min="11" max="11" width="30.625" style="146" customWidth="1"/>
    <col min="12" max="16384" width="9.00390625" style="146" customWidth="1"/>
  </cols>
  <sheetData>
    <row r="1" ht="7.5" customHeight="1"/>
    <row r="2" spans="1:11" ht="18" customHeight="1" thickBot="1">
      <c r="A2" s="573" t="str">
        <f>'入力シート'!$D$4&amp;" 契約第"&amp;'入力シート'!$D$5&amp;"号　"&amp;'入力シート'!$D$6</f>
        <v>令和5年度 契約第553号　大垣競輪場　メインスタンド３階電算用発電機設置工事</v>
      </c>
      <c r="B2" s="573"/>
      <c r="C2" s="573"/>
      <c r="D2" s="573"/>
      <c r="E2" s="165"/>
      <c r="F2" s="165"/>
      <c r="I2" s="164"/>
      <c r="J2" s="357" t="s">
        <v>173</v>
      </c>
      <c r="K2" s="356" t="s">
        <v>172</v>
      </c>
    </row>
    <row r="3" spans="10:11" ht="18" customHeight="1" thickTop="1">
      <c r="J3" s="558"/>
      <c r="K3" s="558"/>
    </row>
    <row r="4" spans="10:11" ht="30" customHeight="1">
      <c r="J4" s="163" t="s">
        <v>153</v>
      </c>
      <c r="K4" s="387" t="str">
        <f>+'入力シート'!$D$22</f>
        <v>株式会社　○○建設</v>
      </c>
    </row>
    <row r="5" spans="10:11" ht="18" customHeight="1">
      <c r="J5" s="194"/>
      <c r="K5" s="193"/>
    </row>
    <row r="6" spans="2:11" ht="24" customHeight="1">
      <c r="B6" s="553" t="s">
        <v>171</v>
      </c>
      <c r="C6" s="553"/>
      <c r="D6" s="553"/>
      <c r="E6" s="553"/>
      <c r="F6" s="553"/>
      <c r="G6" s="553"/>
      <c r="H6" s="553"/>
      <c r="I6" s="553"/>
      <c r="J6" s="553"/>
      <c r="K6" s="553"/>
    </row>
    <row r="7" spans="2:11" ht="19.5" customHeight="1">
      <c r="B7" s="162"/>
      <c r="C7" s="162"/>
      <c r="D7" s="162"/>
      <c r="E7" s="162"/>
      <c r="F7" s="162"/>
      <c r="G7" s="162"/>
      <c r="H7" s="162"/>
      <c r="I7" s="162"/>
      <c r="J7" s="162"/>
      <c r="K7" s="162"/>
    </row>
    <row r="8" spans="2:11" ht="24.75" customHeight="1">
      <c r="B8" s="525" t="s">
        <v>151</v>
      </c>
      <c r="C8" s="525"/>
      <c r="D8" s="161" t="s">
        <v>150</v>
      </c>
      <c r="E8" s="525" t="s">
        <v>134</v>
      </c>
      <c r="F8" s="525"/>
      <c r="G8" s="525"/>
      <c r="H8" s="525"/>
      <c r="I8" s="525"/>
      <c r="J8" s="525"/>
      <c r="K8" s="161" t="s">
        <v>149</v>
      </c>
    </row>
    <row r="9" spans="2:11" ht="24.75" customHeight="1">
      <c r="B9" s="493" t="str">
        <f>+'加算点設定の詳細'!B6</f>
        <v>工程管理</v>
      </c>
      <c r="C9" s="554"/>
      <c r="D9" s="192"/>
      <c r="E9" s="191"/>
      <c r="F9" s="191"/>
      <c r="G9" s="191"/>
      <c r="H9" s="191"/>
      <c r="I9" s="191"/>
      <c r="J9" s="191"/>
      <c r="K9" s="190"/>
    </row>
    <row r="10" spans="2:11" ht="30" customHeight="1">
      <c r="B10" s="173"/>
      <c r="C10" s="506" t="str">
        <f>+'加算点設定の詳細'!C6</f>
        <v>安全対策</v>
      </c>
      <c r="D10" s="559" t="str">
        <f>+'加算点設定の詳細'!D6</f>
        <v>事故等の防止の喚起と客観的指標で安全対策の実施の可能性</v>
      </c>
      <c r="E10" s="159"/>
      <c r="F10" s="402" t="str">
        <f>'加算点設定の詳細'!E6</f>
        <v>　過去に労働安全衛生表彰歴があり</v>
      </c>
      <c r="G10" s="403"/>
      <c r="H10" s="158"/>
      <c r="I10" s="410" t="s">
        <v>176</v>
      </c>
      <c r="J10" s="157"/>
      <c r="K10" s="536" t="s">
        <v>453</v>
      </c>
    </row>
    <row r="11" spans="2:11" ht="30" customHeight="1">
      <c r="B11" s="169"/>
      <c r="C11" s="507"/>
      <c r="D11" s="560"/>
      <c r="E11" s="539"/>
      <c r="F11" s="541" t="str">
        <f>'加算点設定の詳細'!E8</f>
        <v>　過去に労働安全衛生表彰歴なし</v>
      </c>
      <c r="G11" s="541"/>
      <c r="H11" s="491"/>
      <c r="I11" s="541" t="s">
        <v>176</v>
      </c>
      <c r="J11" s="189"/>
      <c r="K11" s="537"/>
    </row>
    <row r="12" spans="2:11" ht="30" customHeight="1">
      <c r="B12" s="169"/>
      <c r="C12" s="507"/>
      <c r="D12" s="560"/>
      <c r="E12" s="540"/>
      <c r="F12" s="542"/>
      <c r="G12" s="542"/>
      <c r="H12" s="492"/>
      <c r="I12" s="542"/>
      <c r="J12" s="184"/>
      <c r="K12" s="537"/>
    </row>
    <row r="13" spans="2:11" ht="30" customHeight="1">
      <c r="B13" s="169"/>
      <c r="C13" s="508"/>
      <c r="D13" s="561"/>
      <c r="E13" s="150"/>
      <c r="F13" s="404" t="str">
        <f>'加算点設定の詳細'!E10</f>
        <v>　過去１ヵ年度に大垣市からの工事事故等による
　資格停止措置あり</v>
      </c>
      <c r="G13" s="405"/>
      <c r="H13" s="149"/>
      <c r="I13" s="149"/>
      <c r="J13" s="148"/>
      <c r="K13" s="538"/>
    </row>
    <row r="14" spans="2:11" ht="24.75" customHeight="1">
      <c r="B14" s="493" t="str">
        <f>+'加算点設定の詳細'!B11</f>
        <v>品質管理</v>
      </c>
      <c r="C14" s="554"/>
      <c r="D14" s="188"/>
      <c r="E14" s="187"/>
      <c r="F14" s="406"/>
      <c r="G14" s="406"/>
      <c r="H14" s="186"/>
      <c r="I14" s="186"/>
      <c r="J14" s="186"/>
      <c r="K14" s="373"/>
    </row>
    <row r="15" spans="2:11" ht="30" customHeight="1">
      <c r="B15" s="173"/>
      <c r="C15" s="506" t="str">
        <f>+'加算点設定の詳細'!C11</f>
        <v>環境配慮</v>
      </c>
      <c r="D15" s="559" t="str">
        <f>+'加算点設定の詳細'!D11</f>
        <v>ＩＳＯ認証取得の状況</v>
      </c>
      <c r="E15" s="159"/>
      <c r="F15" s="410" t="str">
        <f>'加算点設定の詳細'!E11</f>
        <v>　ＩＳＯ９０００Ｓ、並びに１４００１認証取得済み</v>
      </c>
      <c r="G15" s="408"/>
      <c r="H15" s="158"/>
      <c r="I15" s="410" t="s">
        <v>176</v>
      </c>
      <c r="J15" s="157"/>
      <c r="K15" s="536" t="s">
        <v>454</v>
      </c>
    </row>
    <row r="16" spans="2:11" ht="30" customHeight="1">
      <c r="B16" s="169"/>
      <c r="C16" s="507"/>
      <c r="D16" s="560"/>
      <c r="E16" s="154"/>
      <c r="F16" s="411" t="str">
        <f>'加算点設定の詳細'!E12</f>
        <v>　ＩＳＯ９０００Ｓ、又は１４００１認証取得済み</v>
      </c>
      <c r="G16" s="409"/>
      <c r="H16" s="153"/>
      <c r="I16" s="411" t="s">
        <v>176</v>
      </c>
      <c r="J16" s="152"/>
      <c r="K16" s="543"/>
    </row>
    <row r="17" spans="2:11" ht="30" customHeight="1">
      <c r="B17" s="168"/>
      <c r="C17" s="508"/>
      <c r="D17" s="561"/>
      <c r="E17" s="150"/>
      <c r="F17" s="407" t="str">
        <f>'加算点設定の詳細'!E13</f>
        <v>　取得なし</v>
      </c>
      <c r="G17" s="407"/>
      <c r="H17" s="149"/>
      <c r="I17" s="149"/>
      <c r="J17" s="148"/>
      <c r="K17" s="544"/>
    </row>
    <row r="18" spans="2:11" ht="31.5" customHeight="1">
      <c r="B18" s="553" t="s">
        <v>170</v>
      </c>
      <c r="C18" s="553"/>
      <c r="D18" s="553"/>
      <c r="E18" s="553"/>
      <c r="F18" s="553"/>
      <c r="G18" s="553"/>
      <c r="H18" s="553"/>
      <c r="I18" s="553"/>
      <c r="J18" s="553"/>
      <c r="K18" s="553"/>
    </row>
    <row r="19" spans="2:11" ht="19.5" customHeight="1">
      <c r="B19" s="162"/>
      <c r="C19" s="162"/>
      <c r="D19" s="162"/>
      <c r="E19" s="162"/>
      <c r="F19" s="162"/>
      <c r="G19" s="162"/>
      <c r="H19" s="162"/>
      <c r="I19" s="162"/>
      <c r="J19" s="162"/>
      <c r="K19" s="162"/>
    </row>
    <row r="20" spans="2:11" ht="19.5" customHeight="1">
      <c r="B20" s="525" t="s">
        <v>151</v>
      </c>
      <c r="C20" s="525"/>
      <c r="D20" s="161" t="s">
        <v>150</v>
      </c>
      <c r="E20" s="525" t="s">
        <v>134</v>
      </c>
      <c r="F20" s="525"/>
      <c r="G20" s="525"/>
      <c r="H20" s="525"/>
      <c r="I20" s="525"/>
      <c r="J20" s="525"/>
      <c r="K20" s="161" t="s">
        <v>149</v>
      </c>
    </row>
    <row r="21" spans="2:11" ht="15" customHeight="1">
      <c r="B21" s="493" t="str">
        <f>'加算点設定の詳細'!B17</f>
        <v>工事成績評定点</v>
      </c>
      <c r="C21" s="494"/>
      <c r="D21" s="522" t="str">
        <f>+'入力シート'!$D$30</f>
        <v>直近5ヶ年度の大垣市工事成績評定点（250万円（R3年度以降は500万円）を超える工事）の平均点</v>
      </c>
      <c r="E21" s="204"/>
      <c r="F21" s="399" t="str">
        <f>+'加算点設定の詳細'!E17</f>
        <v>78点以上</v>
      </c>
      <c r="G21" s="201"/>
      <c r="H21" s="201"/>
      <c r="I21" s="201"/>
      <c r="J21" s="202"/>
      <c r="K21" s="549" t="s">
        <v>177</v>
      </c>
    </row>
    <row r="22" spans="2:11" ht="15" customHeight="1">
      <c r="B22" s="495"/>
      <c r="C22" s="496"/>
      <c r="D22" s="523"/>
      <c r="E22" s="204"/>
      <c r="F22" s="400" t="str">
        <f>+'加算点設定の詳細'!E18</f>
        <v>77点以上78点未満</v>
      </c>
      <c r="G22" s="235"/>
      <c r="H22" s="235"/>
      <c r="I22" s="235"/>
      <c r="J22" s="236"/>
      <c r="K22" s="550"/>
    </row>
    <row r="23" spans="2:11" ht="15" customHeight="1">
      <c r="B23" s="495"/>
      <c r="C23" s="496"/>
      <c r="D23" s="412"/>
      <c r="E23" s="204"/>
      <c r="F23" s="400" t="str">
        <f>+'加算点設定の詳細'!E19</f>
        <v>76点以上77点未満</v>
      </c>
      <c r="G23" s="203"/>
      <c r="H23" s="556"/>
      <c r="I23" s="545" t="s">
        <v>169</v>
      </c>
      <c r="J23" s="546"/>
      <c r="K23" s="551"/>
    </row>
    <row r="24" spans="2:11" ht="15" customHeight="1">
      <c r="B24" s="495"/>
      <c r="C24" s="496"/>
      <c r="D24" s="412" t="s">
        <v>188</v>
      </c>
      <c r="E24" s="204"/>
      <c r="F24" s="400" t="str">
        <f>+'加算点設定の詳細'!E20</f>
        <v>75点以上76点未満</v>
      </c>
      <c r="G24" s="235"/>
      <c r="H24" s="557"/>
      <c r="I24" s="547"/>
      <c r="J24" s="548"/>
      <c r="K24" s="551"/>
    </row>
    <row r="25" spans="2:11" ht="15" customHeight="1">
      <c r="B25" s="497"/>
      <c r="C25" s="498"/>
      <c r="D25" s="421" t="str">
        <f>+'入力シート'!$D$31</f>
        <v>大垣市発注の電気工事</v>
      </c>
      <c r="E25" s="237"/>
      <c r="F25" s="401" t="str">
        <f>+'加算点設定の詳細'!E21</f>
        <v>75点未満又は実績なし</v>
      </c>
      <c r="G25" s="415"/>
      <c r="H25" s="185"/>
      <c r="I25" s="185"/>
      <c r="J25" s="205"/>
      <c r="K25" s="552"/>
    </row>
    <row r="26" spans="2:11" ht="24.75" customHeight="1">
      <c r="B26" s="509" t="s">
        <v>199</v>
      </c>
      <c r="C26" s="510"/>
      <c r="D26" s="423" t="str">
        <f>+'入力シート'!$D$37</f>
        <v>平成25年度以降に完成引き渡しの済んだ工事の施工実績の有無</v>
      </c>
      <c r="E26" s="156"/>
      <c r="F26" s="416" t="s">
        <v>121</v>
      </c>
      <c r="H26" s="422" t="s">
        <v>164</v>
      </c>
      <c r="I26" s="176"/>
      <c r="J26" s="175"/>
      <c r="K26" s="536" t="s">
        <v>477</v>
      </c>
    </row>
    <row r="27" spans="2:11" ht="24.75" customHeight="1">
      <c r="B27" s="511"/>
      <c r="C27" s="512"/>
      <c r="D27" s="424" t="str">
        <f>+'入力シート'!$D$38</f>
        <v>施工実績は、元請として官公庁発注を受注したもの</v>
      </c>
      <c r="E27" s="156"/>
      <c r="F27" s="417" t="s">
        <v>122</v>
      </c>
      <c r="G27" s="167"/>
      <c r="H27" s="167"/>
      <c r="I27" s="420" t="s">
        <v>163</v>
      </c>
      <c r="J27" s="218"/>
      <c r="K27" s="562"/>
    </row>
    <row r="28" spans="2:11" ht="24.75" customHeight="1">
      <c r="B28" s="513"/>
      <c r="C28" s="512"/>
      <c r="D28" s="425" t="str">
        <f>+'入力シート'!$D$39</f>
        <v>工種：電気工事</v>
      </c>
      <c r="E28" s="173"/>
      <c r="F28" s="419" t="s">
        <v>162</v>
      </c>
      <c r="G28" s="419" t="s">
        <v>161</v>
      </c>
      <c r="H28" s="419" t="s">
        <v>133</v>
      </c>
      <c r="I28" s="419" t="s">
        <v>160</v>
      </c>
      <c r="J28" s="419" t="s">
        <v>159</v>
      </c>
      <c r="K28" s="537"/>
    </row>
    <row r="29" spans="2:11" ht="24.75" customHeight="1">
      <c r="B29" s="513"/>
      <c r="C29" s="512"/>
      <c r="D29" s="412" t="s">
        <v>158</v>
      </c>
      <c r="E29" s="173"/>
      <c r="F29" s="516"/>
      <c r="G29" s="516"/>
      <c r="H29" s="516"/>
      <c r="I29" s="521"/>
      <c r="J29" s="215"/>
      <c r="K29" s="537"/>
    </row>
    <row r="30" spans="2:11" ht="32.25" customHeight="1">
      <c r="B30" s="513"/>
      <c r="C30" s="512"/>
      <c r="D30" s="426" t="str">
        <f>+'入力シート'!$D$40</f>
        <v>1つの工事で5,000万円以上の電気工事の施工実績</v>
      </c>
      <c r="E30" s="173"/>
      <c r="F30" s="516"/>
      <c r="G30" s="516"/>
      <c r="H30" s="516"/>
      <c r="I30" s="521"/>
      <c r="J30" s="216" t="s">
        <v>157</v>
      </c>
      <c r="K30" s="537"/>
    </row>
    <row r="31" spans="2:11" ht="24.75" customHeight="1">
      <c r="B31" s="513"/>
      <c r="C31" s="512"/>
      <c r="D31" s="412" t="s">
        <v>156</v>
      </c>
      <c r="E31" s="172"/>
      <c r="F31" s="516"/>
      <c r="G31" s="516"/>
      <c r="H31" s="516"/>
      <c r="I31" s="521"/>
      <c r="J31" s="217"/>
      <c r="K31" s="537"/>
    </row>
    <row r="32" spans="2:11" ht="32.25" customHeight="1">
      <c r="B32" s="514"/>
      <c r="C32" s="515"/>
      <c r="D32" s="427" t="str">
        <f>+'入力シート'!$D$41</f>
        <v>1つの工事で3,800万円以上の電気工事の施工実績</v>
      </c>
      <c r="E32" s="150"/>
      <c r="F32" s="418" t="s">
        <v>123</v>
      </c>
      <c r="G32" s="183"/>
      <c r="H32" s="183"/>
      <c r="I32" s="182"/>
      <c r="J32" s="181"/>
      <c r="K32" s="538"/>
    </row>
    <row r="33" spans="2:11" ht="24.75" customHeight="1">
      <c r="B33" s="530" t="s">
        <v>206</v>
      </c>
      <c r="C33" s="531"/>
      <c r="D33" s="504" t="str">
        <f>+'入力シート'!$D$42</f>
        <v>大垣市における優良建設業者表彰にて、過去1年以内の表彰歴の有無（工種：電気工事）</v>
      </c>
      <c r="E33" s="160"/>
      <c r="F33" s="413" t="s">
        <v>203</v>
      </c>
      <c r="G33" s="247"/>
      <c r="H33" s="247"/>
      <c r="I33" s="248"/>
      <c r="J33" s="175"/>
      <c r="K33" s="251"/>
    </row>
    <row r="34" spans="2:11" ht="24.75" customHeight="1">
      <c r="B34" s="532"/>
      <c r="C34" s="533"/>
      <c r="D34" s="505"/>
      <c r="E34" s="150"/>
      <c r="F34" s="414" t="s">
        <v>204</v>
      </c>
      <c r="G34" s="249"/>
      <c r="H34" s="249"/>
      <c r="I34" s="250"/>
      <c r="J34" s="148"/>
      <c r="K34" s="243"/>
    </row>
    <row r="35" spans="3:10" ht="18" customHeight="1">
      <c r="C35" s="147" t="s">
        <v>457</v>
      </c>
      <c r="D35" s="166"/>
      <c r="E35" s="180"/>
      <c r="F35" s="166"/>
      <c r="G35" s="166"/>
      <c r="H35" s="166"/>
      <c r="I35" s="166"/>
      <c r="J35" s="166"/>
    </row>
    <row r="36" spans="3:10" ht="18" customHeight="1">
      <c r="C36" s="147" t="s">
        <v>147</v>
      </c>
      <c r="D36" s="166"/>
      <c r="E36" s="180"/>
      <c r="F36" s="166"/>
      <c r="G36" s="166"/>
      <c r="H36" s="166"/>
      <c r="I36" s="166"/>
      <c r="J36" s="166"/>
    </row>
    <row r="37" spans="3:10" ht="7.5" customHeight="1">
      <c r="C37" s="147"/>
      <c r="D37" s="166"/>
      <c r="E37" s="180"/>
      <c r="F37" s="166"/>
      <c r="G37" s="166"/>
      <c r="H37" s="166"/>
      <c r="I37" s="166"/>
      <c r="J37" s="166"/>
    </row>
    <row r="38" spans="1:11" ht="18" customHeight="1" thickBot="1">
      <c r="A38" s="573" t="str">
        <f>A2</f>
        <v>令和5年度 契約第553号　大垣競輪場　メインスタンド３階電算用発電機設置工事</v>
      </c>
      <c r="B38" s="573"/>
      <c r="C38" s="573"/>
      <c r="D38" s="573"/>
      <c r="E38" s="165"/>
      <c r="F38" s="165"/>
      <c r="G38" s="166"/>
      <c r="H38" s="166"/>
      <c r="I38" s="166"/>
      <c r="J38" s="357" t="s">
        <v>173</v>
      </c>
      <c r="K38" s="356" t="s">
        <v>418</v>
      </c>
    </row>
    <row r="39" spans="1:4" ht="18" customHeight="1" thickTop="1">
      <c r="A39" s="555"/>
      <c r="B39" s="555"/>
      <c r="C39" s="555"/>
      <c r="D39" s="164"/>
    </row>
    <row r="40" spans="10:11" ht="27.75" customHeight="1">
      <c r="J40" s="163" t="s">
        <v>153</v>
      </c>
      <c r="K40" s="387" t="str">
        <f>K4</f>
        <v>株式会社　○○建設</v>
      </c>
    </row>
    <row r="41" spans="2:11" ht="18" customHeight="1">
      <c r="B41" s="568" t="s">
        <v>205</v>
      </c>
      <c r="C41" s="568"/>
      <c r="D41" s="568"/>
      <c r="E41" s="568"/>
      <c r="F41" s="568"/>
      <c r="G41" s="568"/>
      <c r="H41" s="568"/>
      <c r="I41" s="568"/>
      <c r="J41" s="568"/>
      <c r="K41" s="568"/>
    </row>
    <row r="42" spans="2:11" ht="21.75" customHeight="1">
      <c r="B42" s="534" t="s">
        <v>168</v>
      </c>
      <c r="C42" s="535"/>
      <c r="D42" s="179" t="s">
        <v>165</v>
      </c>
      <c r="E42" s="528"/>
      <c r="F42" s="528"/>
      <c r="G42" s="529"/>
      <c r="H42" s="178"/>
      <c r="I42" s="162"/>
      <c r="J42" s="162"/>
      <c r="K42" s="162"/>
    </row>
    <row r="43" spans="2:11" ht="16.5" customHeight="1">
      <c r="B43" s="177"/>
      <c r="C43" s="161" t="s">
        <v>151</v>
      </c>
      <c r="D43" s="161" t="s">
        <v>150</v>
      </c>
      <c r="E43" s="525" t="s">
        <v>134</v>
      </c>
      <c r="F43" s="525"/>
      <c r="G43" s="525"/>
      <c r="H43" s="525"/>
      <c r="I43" s="525"/>
      <c r="J43" s="525"/>
      <c r="K43" s="161" t="s">
        <v>149</v>
      </c>
    </row>
    <row r="44" spans="2:11" ht="16.5" customHeight="1">
      <c r="B44" s="173"/>
      <c r="C44" s="517" t="str">
        <f>+'加算点設定の詳細'!B36</f>
        <v>同種工事
施工実績</v>
      </c>
      <c r="D44" s="423" t="str">
        <f>+D26</f>
        <v>平成25年度以降に完成引き渡しの済んだ工事の施工実績の有無</v>
      </c>
      <c r="E44" s="160"/>
      <c r="F44" s="416" t="s">
        <v>121</v>
      </c>
      <c r="G44" s="176"/>
      <c r="H44" s="422" t="s">
        <v>478</v>
      </c>
      <c r="J44" s="175"/>
      <c r="K44" s="563" t="s">
        <v>452</v>
      </c>
    </row>
    <row r="45" spans="2:11" ht="16.5" customHeight="1">
      <c r="B45" s="173"/>
      <c r="C45" s="518"/>
      <c r="D45" s="424" t="str">
        <f>+D27</f>
        <v>施工実績は、元請として官公庁発注を受注したもの</v>
      </c>
      <c r="E45" s="156"/>
      <c r="F45" s="417" t="s">
        <v>122</v>
      </c>
      <c r="G45" s="167"/>
      <c r="H45" s="167"/>
      <c r="I45" s="174" t="s">
        <v>163</v>
      </c>
      <c r="J45" s="218"/>
      <c r="K45" s="564"/>
    </row>
    <row r="46" spans="2:11" ht="16.5" customHeight="1">
      <c r="B46" s="173"/>
      <c r="C46" s="518"/>
      <c r="D46" s="424" t="str">
        <f>+D28</f>
        <v>工種：電気工事</v>
      </c>
      <c r="E46" s="155"/>
      <c r="F46" s="419" t="s">
        <v>162</v>
      </c>
      <c r="G46" s="419" t="s">
        <v>161</v>
      </c>
      <c r="H46" s="419" t="s">
        <v>133</v>
      </c>
      <c r="I46" s="419" t="s">
        <v>160</v>
      </c>
      <c r="J46" s="419" t="s">
        <v>159</v>
      </c>
      <c r="K46" s="565"/>
    </row>
    <row r="47" spans="2:11" ht="16.5" customHeight="1">
      <c r="B47" s="173"/>
      <c r="C47" s="518"/>
      <c r="D47" s="412" t="s">
        <v>158</v>
      </c>
      <c r="E47" s="155"/>
      <c r="F47" s="527"/>
      <c r="G47" s="527"/>
      <c r="H47" s="527"/>
      <c r="I47" s="521"/>
      <c r="J47" s="215"/>
      <c r="K47" s="565"/>
    </row>
    <row r="48" spans="2:11" ht="16.5" customHeight="1">
      <c r="B48" s="173"/>
      <c r="C48" s="518"/>
      <c r="D48" s="428" t="str">
        <f>D30</f>
        <v>1つの工事で5,000万円以上の電気工事の施工実績</v>
      </c>
      <c r="E48" s="155"/>
      <c r="F48" s="527"/>
      <c r="G48" s="527"/>
      <c r="H48" s="527"/>
      <c r="I48" s="521"/>
      <c r="J48" s="216" t="s">
        <v>157</v>
      </c>
      <c r="K48" s="565"/>
    </row>
    <row r="49" spans="2:11" ht="16.5" customHeight="1">
      <c r="B49" s="173"/>
      <c r="C49" s="518"/>
      <c r="D49" s="412" t="s">
        <v>156</v>
      </c>
      <c r="E49" s="172"/>
      <c r="F49" s="527"/>
      <c r="G49" s="527"/>
      <c r="H49" s="527"/>
      <c r="I49" s="521"/>
      <c r="J49" s="217"/>
      <c r="K49" s="565"/>
    </row>
    <row r="50" spans="2:11" ht="16.5" customHeight="1">
      <c r="B50" s="169"/>
      <c r="C50" s="519"/>
      <c r="D50" s="421" t="str">
        <f>D32</f>
        <v>1つの工事で3,800万円以上の電気工事の施工実績</v>
      </c>
      <c r="E50" s="167"/>
      <c r="F50" s="429" t="s">
        <v>123</v>
      </c>
      <c r="G50" s="167"/>
      <c r="H50" s="167"/>
      <c r="I50" s="167"/>
      <c r="J50" s="167"/>
      <c r="K50" s="566"/>
    </row>
    <row r="51" spans="2:11" ht="16.5" customHeight="1">
      <c r="B51" s="169"/>
      <c r="C51" s="499" t="str">
        <f>'加算点設定の詳細'!B41</f>
        <v>保有資格</v>
      </c>
      <c r="D51" s="522" t="s">
        <v>155</v>
      </c>
      <c r="E51" s="159"/>
      <c r="F51" s="430" t="str">
        <f>+'入力シート'!$D$44&amp;"(※）"</f>
        <v>1級電気工事施工管理技士又は技術士（建設または電気電子部門）(※）</v>
      </c>
      <c r="G51" s="171"/>
      <c r="H51" s="171"/>
      <c r="I51" s="171"/>
      <c r="J51" s="170"/>
      <c r="K51" s="569" t="s">
        <v>154</v>
      </c>
    </row>
    <row r="52" spans="2:11" ht="16.5" customHeight="1">
      <c r="B52" s="169"/>
      <c r="C52" s="500"/>
      <c r="D52" s="523"/>
      <c r="E52" s="252"/>
      <c r="F52" s="431" t="str">
        <f>+'入力シート'!$D$45&amp;"(※）"</f>
        <v>2級電気工事施工管理技士(※）</v>
      </c>
      <c r="G52" s="253"/>
      <c r="H52" s="253"/>
      <c r="I52" s="253"/>
      <c r="J52" s="254"/>
      <c r="K52" s="570"/>
    </row>
    <row r="53" spans="2:11" ht="16.5" customHeight="1">
      <c r="B53" s="169"/>
      <c r="C53" s="501"/>
      <c r="D53" s="524"/>
      <c r="E53" s="258"/>
      <c r="F53" s="417" t="str">
        <f>+'入力シート'!D46</f>
        <v>資格なし（3年以上の実務経験かつ主任技術者になりうる条件）</v>
      </c>
      <c r="G53" s="259"/>
      <c r="H53" s="259"/>
      <c r="I53" s="259"/>
      <c r="J53" s="260"/>
      <c r="K53" s="571"/>
    </row>
    <row r="54" spans="2:11" ht="16.5" customHeight="1">
      <c r="B54" s="169"/>
      <c r="C54" s="502" t="s">
        <v>213</v>
      </c>
      <c r="D54" s="504" t="str">
        <f>+'入力シート'!$D$47</f>
        <v>大垣市における優秀技術者表彰にて、過去1年以内の表彰歴の有無（工種：電気工事）</v>
      </c>
      <c r="E54" s="159"/>
      <c r="F54" s="410" t="s">
        <v>203</v>
      </c>
      <c r="G54" s="171"/>
      <c r="H54" s="171"/>
      <c r="I54" s="171"/>
      <c r="J54" s="170"/>
      <c r="K54" s="372"/>
    </row>
    <row r="55" spans="2:11" ht="16.5" customHeight="1">
      <c r="B55" s="168"/>
      <c r="C55" s="503"/>
      <c r="D55" s="505"/>
      <c r="E55" s="167"/>
      <c r="F55" s="407" t="s">
        <v>204</v>
      </c>
      <c r="G55" s="167"/>
      <c r="H55" s="167"/>
      <c r="I55" s="167"/>
      <c r="J55" s="151"/>
      <c r="K55" s="374"/>
    </row>
    <row r="56" spans="5:10" ht="7.5" customHeight="1">
      <c r="E56" s="180"/>
      <c r="F56" s="180"/>
      <c r="G56" s="180"/>
      <c r="H56" s="180"/>
      <c r="I56" s="180"/>
      <c r="J56" s="180"/>
    </row>
    <row r="57" spans="2:11" ht="21.75" customHeight="1">
      <c r="B57" s="534" t="s">
        <v>167</v>
      </c>
      <c r="C57" s="535"/>
      <c r="D57" s="179" t="s">
        <v>165</v>
      </c>
      <c r="E57" s="528"/>
      <c r="F57" s="528"/>
      <c r="G57" s="529"/>
      <c r="H57" s="178"/>
      <c r="I57" s="162"/>
      <c r="J57" s="162"/>
      <c r="K57" s="162"/>
    </row>
    <row r="58" spans="2:11" ht="16.5" customHeight="1">
      <c r="B58" s="177"/>
      <c r="C58" s="161" t="s">
        <v>151</v>
      </c>
      <c r="D58" s="161" t="s">
        <v>150</v>
      </c>
      <c r="E58" s="525" t="s">
        <v>134</v>
      </c>
      <c r="F58" s="525"/>
      <c r="G58" s="525"/>
      <c r="H58" s="525"/>
      <c r="I58" s="525"/>
      <c r="J58" s="525"/>
      <c r="K58" s="161" t="s">
        <v>149</v>
      </c>
    </row>
    <row r="59" spans="2:11" ht="16.5" customHeight="1">
      <c r="B59" s="173"/>
      <c r="C59" s="517" t="str">
        <f>C44</f>
        <v>同種工事
施工実績</v>
      </c>
      <c r="D59" s="423" t="str">
        <f>+D44</f>
        <v>平成25年度以降に完成引き渡しの済んだ工事の施工実績の有無</v>
      </c>
      <c r="E59" s="160"/>
      <c r="F59" s="416" t="s">
        <v>121</v>
      </c>
      <c r="G59" s="176"/>
      <c r="H59" s="422" t="s">
        <v>478</v>
      </c>
      <c r="J59" s="175"/>
      <c r="K59" s="563" t="s">
        <v>452</v>
      </c>
    </row>
    <row r="60" spans="2:11" ht="16.5" customHeight="1">
      <c r="B60" s="173"/>
      <c r="C60" s="518"/>
      <c r="D60" s="424" t="str">
        <f>+D45</f>
        <v>施工実績は、元請として官公庁発注を受注したもの</v>
      </c>
      <c r="E60" s="156"/>
      <c r="F60" s="417" t="s">
        <v>122</v>
      </c>
      <c r="G60" s="167"/>
      <c r="H60" s="167"/>
      <c r="I60" s="174" t="s">
        <v>163</v>
      </c>
      <c r="J60" s="218"/>
      <c r="K60" s="564"/>
    </row>
    <row r="61" spans="2:11" ht="16.5" customHeight="1">
      <c r="B61" s="173"/>
      <c r="C61" s="518"/>
      <c r="D61" s="424" t="str">
        <f>+D46</f>
        <v>工種：電気工事</v>
      </c>
      <c r="E61" s="155"/>
      <c r="F61" s="419" t="s">
        <v>162</v>
      </c>
      <c r="G61" s="419" t="s">
        <v>161</v>
      </c>
      <c r="H61" s="419" t="s">
        <v>133</v>
      </c>
      <c r="I61" s="419" t="s">
        <v>160</v>
      </c>
      <c r="J61" s="419" t="s">
        <v>159</v>
      </c>
      <c r="K61" s="565"/>
    </row>
    <row r="62" spans="2:11" ht="16.5" customHeight="1">
      <c r="B62" s="173"/>
      <c r="C62" s="518"/>
      <c r="D62" s="412" t="s">
        <v>158</v>
      </c>
      <c r="E62" s="155"/>
      <c r="F62" s="526"/>
      <c r="G62" s="526"/>
      <c r="H62" s="526"/>
      <c r="I62" s="520"/>
      <c r="J62" s="215"/>
      <c r="K62" s="565"/>
    </row>
    <row r="63" spans="2:11" ht="16.5" customHeight="1">
      <c r="B63" s="173"/>
      <c r="C63" s="518"/>
      <c r="D63" s="428" t="str">
        <f>$D$30</f>
        <v>1つの工事で5,000万円以上の電気工事の施工実績</v>
      </c>
      <c r="E63" s="155"/>
      <c r="F63" s="526"/>
      <c r="G63" s="526"/>
      <c r="H63" s="526"/>
      <c r="I63" s="520"/>
      <c r="J63" s="216" t="s">
        <v>157</v>
      </c>
      <c r="K63" s="565"/>
    </row>
    <row r="64" spans="2:11" ht="16.5" customHeight="1">
      <c r="B64" s="173"/>
      <c r="C64" s="518"/>
      <c r="D64" s="412" t="s">
        <v>156</v>
      </c>
      <c r="E64" s="172"/>
      <c r="F64" s="526"/>
      <c r="G64" s="526"/>
      <c r="H64" s="526"/>
      <c r="I64" s="520"/>
      <c r="J64" s="217"/>
      <c r="K64" s="565"/>
    </row>
    <row r="65" spans="2:11" ht="16.5" customHeight="1">
      <c r="B65" s="169"/>
      <c r="C65" s="519"/>
      <c r="D65" s="428" t="str">
        <f>$D$32</f>
        <v>1つの工事で3,800万円以上の電気工事の施工実績</v>
      </c>
      <c r="E65" s="167"/>
      <c r="F65" s="429" t="s">
        <v>123</v>
      </c>
      <c r="G65" s="167"/>
      <c r="H65" s="167"/>
      <c r="I65" s="167"/>
      <c r="J65" s="167"/>
      <c r="K65" s="566"/>
    </row>
    <row r="66" spans="2:11" ht="16.5" customHeight="1">
      <c r="B66" s="169"/>
      <c r="C66" s="499" t="str">
        <f>'加算点設定の詳細'!B41</f>
        <v>保有資格</v>
      </c>
      <c r="D66" s="522" t="str">
        <f>+D51</f>
        <v>主任（監理）技術者の保有する資格</v>
      </c>
      <c r="E66" s="159"/>
      <c r="F66" s="430" t="str">
        <f>+'入力シート'!$D$44&amp;"(※）"</f>
        <v>1級電気工事施工管理技士又は技術士（建設または電気電子部門）(※）</v>
      </c>
      <c r="G66" s="171"/>
      <c r="H66" s="171"/>
      <c r="I66" s="171"/>
      <c r="J66" s="170"/>
      <c r="K66" s="569" t="s">
        <v>154</v>
      </c>
    </row>
    <row r="67" spans="2:11" ht="16.5" customHeight="1">
      <c r="B67" s="169"/>
      <c r="C67" s="500"/>
      <c r="D67" s="523"/>
      <c r="E67" s="252"/>
      <c r="F67" s="431" t="str">
        <f>+'入力シート'!$D$45&amp;"(※）"</f>
        <v>2級電気工事施工管理技士(※）</v>
      </c>
      <c r="G67" s="253"/>
      <c r="H67" s="253"/>
      <c r="I67" s="253"/>
      <c r="J67" s="254"/>
      <c r="K67" s="570"/>
    </row>
    <row r="68" spans="2:11" ht="16.5" customHeight="1">
      <c r="B68" s="169"/>
      <c r="C68" s="501"/>
      <c r="D68" s="524"/>
      <c r="E68" s="258"/>
      <c r="F68" s="417" t="str">
        <f>+F53</f>
        <v>資格なし（3年以上の実務経験かつ主任技術者になりうる条件）</v>
      </c>
      <c r="G68" s="259"/>
      <c r="H68" s="259"/>
      <c r="I68" s="259"/>
      <c r="J68" s="260"/>
      <c r="K68" s="571"/>
    </row>
    <row r="69" spans="2:11" ht="16.5" customHeight="1">
      <c r="B69" s="169"/>
      <c r="C69" s="502" t="s">
        <v>213</v>
      </c>
      <c r="D69" s="504" t="str">
        <f>D54</f>
        <v>大垣市における優秀技術者表彰にて、過去1年以内の表彰歴の有無（工種：電気工事）</v>
      </c>
      <c r="E69" s="159"/>
      <c r="F69" s="410" t="s">
        <v>203</v>
      </c>
      <c r="G69" s="171"/>
      <c r="H69" s="171"/>
      <c r="I69" s="171"/>
      <c r="J69" s="170"/>
      <c r="K69" s="372"/>
    </row>
    <row r="70" spans="2:11" ht="16.5" customHeight="1">
      <c r="B70" s="168"/>
      <c r="C70" s="503"/>
      <c r="D70" s="505"/>
      <c r="E70" s="167"/>
      <c r="F70" s="407" t="s">
        <v>204</v>
      </c>
      <c r="G70" s="167"/>
      <c r="H70" s="167"/>
      <c r="I70" s="167"/>
      <c r="J70" s="151"/>
      <c r="K70" s="374"/>
    </row>
    <row r="71" spans="5:10" ht="7.5" customHeight="1">
      <c r="E71" s="180"/>
      <c r="F71" s="180"/>
      <c r="G71" s="180"/>
      <c r="H71" s="180"/>
      <c r="I71" s="180"/>
      <c r="J71" s="180"/>
    </row>
    <row r="72" spans="2:11" ht="21.75" customHeight="1">
      <c r="B72" s="534" t="s">
        <v>166</v>
      </c>
      <c r="C72" s="535"/>
      <c r="D72" s="179" t="s">
        <v>165</v>
      </c>
      <c r="E72" s="528"/>
      <c r="F72" s="528"/>
      <c r="G72" s="529"/>
      <c r="H72" s="178"/>
      <c r="I72" s="162"/>
      <c r="J72" s="162"/>
      <c r="K72" s="162"/>
    </row>
    <row r="73" spans="2:11" ht="16.5" customHeight="1">
      <c r="B73" s="177"/>
      <c r="C73" s="161" t="s">
        <v>151</v>
      </c>
      <c r="D73" s="161" t="s">
        <v>150</v>
      </c>
      <c r="E73" s="525" t="s">
        <v>134</v>
      </c>
      <c r="F73" s="525"/>
      <c r="G73" s="525"/>
      <c r="H73" s="525"/>
      <c r="I73" s="525"/>
      <c r="J73" s="525"/>
      <c r="K73" s="161" t="s">
        <v>149</v>
      </c>
    </row>
    <row r="74" spans="2:11" ht="16.5" customHeight="1">
      <c r="B74" s="173"/>
      <c r="C74" s="517" t="str">
        <f>C44</f>
        <v>同種工事
施工実績</v>
      </c>
      <c r="D74" s="423" t="str">
        <f>+D44</f>
        <v>平成25年度以降に完成引き渡しの済んだ工事の施工実績の有無</v>
      </c>
      <c r="E74" s="160"/>
      <c r="F74" s="416" t="s">
        <v>121</v>
      </c>
      <c r="G74" s="176"/>
      <c r="H74" s="422" t="s">
        <v>478</v>
      </c>
      <c r="J74" s="175"/>
      <c r="K74" s="563" t="s">
        <v>452</v>
      </c>
    </row>
    <row r="75" spans="2:11" ht="16.5" customHeight="1">
      <c r="B75" s="173"/>
      <c r="C75" s="518"/>
      <c r="D75" s="424" t="str">
        <f>+D45</f>
        <v>施工実績は、元請として官公庁発注を受注したもの</v>
      </c>
      <c r="E75" s="156"/>
      <c r="F75" s="417" t="s">
        <v>122</v>
      </c>
      <c r="G75" s="167"/>
      <c r="H75" s="167"/>
      <c r="I75" s="174" t="s">
        <v>163</v>
      </c>
      <c r="J75" s="218"/>
      <c r="K75" s="564"/>
    </row>
    <row r="76" spans="2:11" ht="16.5" customHeight="1">
      <c r="B76" s="173"/>
      <c r="C76" s="518"/>
      <c r="D76" s="424" t="str">
        <f>+D46</f>
        <v>工種：電気工事</v>
      </c>
      <c r="E76" s="155"/>
      <c r="F76" s="419" t="s">
        <v>162</v>
      </c>
      <c r="G76" s="419" t="s">
        <v>161</v>
      </c>
      <c r="H76" s="419" t="s">
        <v>133</v>
      </c>
      <c r="I76" s="419" t="s">
        <v>160</v>
      </c>
      <c r="J76" s="419" t="s">
        <v>159</v>
      </c>
      <c r="K76" s="565"/>
    </row>
    <row r="77" spans="2:11" ht="16.5" customHeight="1">
      <c r="B77" s="173"/>
      <c r="C77" s="518"/>
      <c r="D77" s="412" t="s">
        <v>158</v>
      </c>
      <c r="E77" s="155"/>
      <c r="F77" s="526"/>
      <c r="G77" s="526"/>
      <c r="H77" s="526"/>
      <c r="I77" s="520"/>
      <c r="J77" s="215"/>
      <c r="K77" s="565"/>
    </row>
    <row r="78" spans="2:11" ht="16.5" customHeight="1">
      <c r="B78" s="173"/>
      <c r="C78" s="518"/>
      <c r="D78" s="428" t="str">
        <f>$D$30</f>
        <v>1つの工事で5,000万円以上の電気工事の施工実績</v>
      </c>
      <c r="E78" s="155"/>
      <c r="F78" s="526"/>
      <c r="G78" s="526"/>
      <c r="H78" s="526"/>
      <c r="I78" s="520"/>
      <c r="J78" s="216" t="s">
        <v>157</v>
      </c>
      <c r="K78" s="565"/>
    </row>
    <row r="79" spans="2:11" ht="16.5" customHeight="1">
      <c r="B79" s="173"/>
      <c r="C79" s="518"/>
      <c r="D79" s="412" t="s">
        <v>156</v>
      </c>
      <c r="E79" s="172"/>
      <c r="F79" s="526"/>
      <c r="G79" s="526"/>
      <c r="H79" s="526"/>
      <c r="I79" s="520"/>
      <c r="J79" s="217"/>
      <c r="K79" s="565"/>
    </row>
    <row r="80" spans="2:11" ht="16.5" customHeight="1">
      <c r="B80" s="169"/>
      <c r="C80" s="519"/>
      <c r="D80" s="428" t="str">
        <f>$D$32</f>
        <v>1つの工事で3,800万円以上の電気工事の施工実績</v>
      </c>
      <c r="E80" s="167"/>
      <c r="F80" s="429" t="s">
        <v>123</v>
      </c>
      <c r="G80" s="167"/>
      <c r="H80" s="167"/>
      <c r="I80" s="167"/>
      <c r="J80" s="167"/>
      <c r="K80" s="566"/>
    </row>
    <row r="81" spans="2:11" ht="16.5" customHeight="1">
      <c r="B81" s="169"/>
      <c r="C81" s="499" t="str">
        <f>'加算点設定の詳細'!B41</f>
        <v>保有資格</v>
      </c>
      <c r="D81" s="522" t="str">
        <f>+D51</f>
        <v>主任（監理）技術者の保有する資格</v>
      </c>
      <c r="E81" s="159"/>
      <c r="F81" s="430" t="str">
        <f>+'入力シート'!$D$44&amp;"(※）"</f>
        <v>1級電気工事施工管理技士又は技術士（建設または電気電子部門）(※）</v>
      </c>
      <c r="G81" s="171"/>
      <c r="H81" s="171"/>
      <c r="I81" s="171"/>
      <c r="J81" s="170"/>
      <c r="K81" s="569" t="s">
        <v>154</v>
      </c>
    </row>
    <row r="82" spans="2:11" ht="16.5" customHeight="1">
      <c r="B82" s="169"/>
      <c r="C82" s="500"/>
      <c r="D82" s="523"/>
      <c r="E82" s="252"/>
      <c r="F82" s="431" t="str">
        <f>+'入力シート'!$D$45&amp;"(※）"</f>
        <v>2級電気工事施工管理技士(※）</v>
      </c>
      <c r="G82" s="253"/>
      <c r="H82" s="253"/>
      <c r="I82" s="253"/>
      <c r="J82" s="254"/>
      <c r="K82" s="570"/>
    </row>
    <row r="83" spans="2:11" ht="16.5" customHeight="1">
      <c r="B83" s="169"/>
      <c r="C83" s="501"/>
      <c r="D83" s="524"/>
      <c r="E83" s="258"/>
      <c r="F83" s="417" t="str">
        <f>+F53</f>
        <v>資格なし（3年以上の実務経験かつ主任技術者になりうる条件）</v>
      </c>
      <c r="G83" s="259"/>
      <c r="H83" s="259"/>
      <c r="I83" s="259"/>
      <c r="J83" s="260"/>
      <c r="K83" s="571"/>
    </row>
    <row r="84" spans="2:11" ht="16.5" customHeight="1">
      <c r="B84" s="169"/>
      <c r="C84" s="502" t="s">
        <v>213</v>
      </c>
      <c r="D84" s="504" t="str">
        <f>D54</f>
        <v>大垣市における優秀技術者表彰にて、過去1年以内の表彰歴の有無（工種：電気工事）</v>
      </c>
      <c r="E84" s="159"/>
      <c r="F84" s="410" t="s">
        <v>203</v>
      </c>
      <c r="G84" s="171"/>
      <c r="H84" s="171"/>
      <c r="I84" s="171"/>
      <c r="J84" s="170"/>
      <c r="K84" s="372"/>
    </row>
    <row r="85" spans="2:11" ht="16.5" customHeight="1">
      <c r="B85" s="168"/>
      <c r="C85" s="503"/>
      <c r="D85" s="505"/>
      <c r="E85" s="167"/>
      <c r="F85" s="407" t="s">
        <v>204</v>
      </c>
      <c r="G85" s="167"/>
      <c r="H85" s="167"/>
      <c r="I85" s="167"/>
      <c r="J85" s="151"/>
      <c r="K85" s="374"/>
    </row>
    <row r="86" spans="3:4" ht="16.5" customHeight="1">
      <c r="C86" s="147" t="s">
        <v>443</v>
      </c>
      <c r="D86" s="166"/>
    </row>
    <row r="87" spans="3:4" ht="16.5" customHeight="1">
      <c r="C87" s="147" t="s">
        <v>147</v>
      </c>
      <c r="D87" s="166"/>
    </row>
    <row r="88" spans="3:4" ht="7.5" customHeight="1">
      <c r="C88" s="147"/>
      <c r="D88" s="166"/>
    </row>
    <row r="89" spans="1:11" ht="18" customHeight="1" thickBot="1">
      <c r="A89" s="573" t="str">
        <f>A2</f>
        <v>令和5年度 契約第553号　大垣競輪場　メインスタンド３階電算用発電機設置工事</v>
      </c>
      <c r="B89" s="573"/>
      <c r="C89" s="573"/>
      <c r="D89" s="573"/>
      <c r="E89" s="165"/>
      <c r="F89" s="165"/>
      <c r="J89" s="357" t="s">
        <v>173</v>
      </c>
      <c r="K89" s="356" t="s">
        <v>417</v>
      </c>
    </row>
    <row r="90" spans="1:4" ht="18" customHeight="1" thickTop="1">
      <c r="A90" s="164"/>
      <c r="B90" s="164"/>
      <c r="C90" s="164"/>
      <c r="D90" s="164"/>
    </row>
    <row r="91" spans="10:11" ht="30" customHeight="1">
      <c r="J91" s="163" t="s">
        <v>153</v>
      </c>
      <c r="K91" s="387" t="str">
        <f>K4</f>
        <v>株式会社　○○建設</v>
      </c>
    </row>
    <row r="92" spans="2:11" ht="21">
      <c r="B92" s="162"/>
      <c r="C92" s="162"/>
      <c r="D92" s="162"/>
      <c r="E92" s="162"/>
      <c r="F92" s="162"/>
      <c r="G92" s="162"/>
      <c r="H92" s="162"/>
      <c r="I92" s="162"/>
      <c r="J92" s="162"/>
      <c r="K92" s="162"/>
    </row>
    <row r="93" spans="2:11" ht="21">
      <c r="B93" s="553" t="s">
        <v>152</v>
      </c>
      <c r="C93" s="553"/>
      <c r="D93" s="553"/>
      <c r="E93" s="553"/>
      <c r="F93" s="553"/>
      <c r="G93" s="553"/>
      <c r="H93" s="553"/>
      <c r="I93" s="553"/>
      <c r="J93" s="553"/>
      <c r="K93" s="553"/>
    </row>
    <row r="94" spans="2:11" ht="21">
      <c r="B94" s="162"/>
      <c r="C94" s="162"/>
      <c r="D94" s="162"/>
      <c r="E94" s="162"/>
      <c r="F94" s="162"/>
      <c r="G94" s="162"/>
      <c r="H94" s="162"/>
      <c r="I94" s="162"/>
      <c r="J94" s="162"/>
      <c r="K94" s="162"/>
    </row>
    <row r="95" spans="2:11" ht="24.75" customHeight="1">
      <c r="B95" s="525" t="s">
        <v>151</v>
      </c>
      <c r="C95" s="525"/>
      <c r="D95" s="161" t="s">
        <v>150</v>
      </c>
      <c r="E95" s="525" t="s">
        <v>134</v>
      </c>
      <c r="F95" s="525"/>
      <c r="G95" s="525"/>
      <c r="H95" s="525"/>
      <c r="I95" s="525"/>
      <c r="J95" s="525"/>
      <c r="K95" s="161" t="s">
        <v>149</v>
      </c>
    </row>
    <row r="96" spans="2:11" ht="50.25" customHeight="1">
      <c r="B96" s="493" t="str">
        <f>'加算点設定の詳細'!B51</f>
        <v>災害協定参加等</v>
      </c>
      <c r="C96" s="494"/>
      <c r="D96" s="559" t="str">
        <f>'加算点設定の詳細'!D51</f>
        <v>災害協定への参加や同等の活動実績の有無</v>
      </c>
      <c r="E96" s="403"/>
      <c r="F96" s="430" t="s">
        <v>185</v>
      </c>
      <c r="G96" s="432"/>
      <c r="H96" s="433"/>
      <c r="I96" s="434"/>
      <c r="J96" s="435"/>
      <c r="K96" s="536" t="s">
        <v>455</v>
      </c>
    </row>
    <row r="97" spans="2:11" ht="50.25" customHeight="1">
      <c r="B97" s="497"/>
      <c r="C97" s="498"/>
      <c r="D97" s="561"/>
      <c r="E97" s="405"/>
      <c r="F97" s="417" t="s">
        <v>198</v>
      </c>
      <c r="G97" s="407"/>
      <c r="H97" s="407"/>
      <c r="I97" s="407"/>
      <c r="J97" s="404"/>
      <c r="K97" s="567"/>
    </row>
    <row r="98" spans="2:11" ht="37.5" customHeight="1">
      <c r="B98" s="493" t="str">
        <f>'加算点設定の詳細'!B53</f>
        <v>ボランティア活動</v>
      </c>
      <c r="C98" s="494"/>
      <c r="D98" s="559" t="str">
        <f>'加算点設定の詳細'!D53</f>
        <v>直近３ヵ年度の継続活動の有無</v>
      </c>
      <c r="E98" s="403"/>
      <c r="F98" s="430" t="s">
        <v>186</v>
      </c>
      <c r="G98" s="410"/>
      <c r="H98" s="410"/>
      <c r="I98" s="410"/>
      <c r="J98" s="402"/>
      <c r="K98" s="572" t="s">
        <v>486</v>
      </c>
    </row>
    <row r="99" spans="2:11" ht="37.5" customHeight="1">
      <c r="B99" s="495"/>
      <c r="C99" s="496"/>
      <c r="D99" s="560"/>
      <c r="E99" s="436"/>
      <c r="F99" s="431" t="s">
        <v>187</v>
      </c>
      <c r="G99" s="411"/>
      <c r="H99" s="411"/>
      <c r="I99" s="411"/>
      <c r="J99" s="437"/>
      <c r="K99" s="562"/>
    </row>
    <row r="100" spans="2:11" ht="37.5" customHeight="1">
      <c r="B100" s="497"/>
      <c r="C100" s="498"/>
      <c r="D100" s="561"/>
      <c r="E100" s="405"/>
      <c r="F100" s="417" t="s">
        <v>148</v>
      </c>
      <c r="G100" s="407"/>
      <c r="H100" s="407"/>
      <c r="I100" s="407"/>
      <c r="J100" s="404"/>
      <c r="K100" s="567"/>
    </row>
    <row r="101" ht="18" customHeight="1">
      <c r="C101" s="147" t="s">
        <v>443</v>
      </c>
    </row>
    <row r="102" ht="18" customHeight="1">
      <c r="C102" s="147" t="s">
        <v>147</v>
      </c>
    </row>
    <row r="103" ht="18" customHeight="1"/>
  </sheetData>
  <sheetProtection formatCells="0" formatColumns="0" formatRows="0" insertColumns="0" insertRows="0" insertHyperlinks="0" deleteColumns="0" deleteRows="0" sort="0" autoFilter="0" pivotTables="0"/>
  <mergeCells count="88">
    <mergeCell ref="H62:H64"/>
    <mergeCell ref="G62:G64"/>
    <mergeCell ref="K44:K50"/>
    <mergeCell ref="K51:K53"/>
    <mergeCell ref="G47:G49"/>
    <mergeCell ref="F62:F64"/>
    <mergeCell ref="F47:F49"/>
    <mergeCell ref="I47:I49"/>
    <mergeCell ref="B96:C97"/>
    <mergeCell ref="K98:K100"/>
    <mergeCell ref="A2:D2"/>
    <mergeCell ref="A89:D89"/>
    <mergeCell ref="A38:D38"/>
    <mergeCell ref="K66:K68"/>
    <mergeCell ref="C69:C70"/>
    <mergeCell ref="D69:D70"/>
    <mergeCell ref="C84:C85"/>
    <mergeCell ref="D84:D85"/>
    <mergeCell ref="K96:K97"/>
    <mergeCell ref="B41:K41"/>
    <mergeCell ref="C81:C83"/>
    <mergeCell ref="B98:C100"/>
    <mergeCell ref="B95:C95"/>
    <mergeCell ref="D98:D100"/>
    <mergeCell ref="E95:J95"/>
    <mergeCell ref="B93:K93"/>
    <mergeCell ref="D81:D83"/>
    <mergeCell ref="K81:K83"/>
    <mergeCell ref="B6:K6"/>
    <mergeCell ref="E8:J8"/>
    <mergeCell ref="B9:C9"/>
    <mergeCell ref="I11:I12"/>
    <mergeCell ref="D10:D13"/>
    <mergeCell ref="D96:D97"/>
    <mergeCell ref="K26:K32"/>
    <mergeCell ref="K74:K80"/>
    <mergeCell ref="E72:G72"/>
    <mergeCell ref="K59:K65"/>
    <mergeCell ref="A39:C39"/>
    <mergeCell ref="H77:H79"/>
    <mergeCell ref="H23:H24"/>
    <mergeCell ref="B72:C72"/>
    <mergeCell ref="E58:J58"/>
    <mergeCell ref="J3:K3"/>
    <mergeCell ref="B8:C8"/>
    <mergeCell ref="D15:D17"/>
    <mergeCell ref="C10:C13"/>
    <mergeCell ref="E20:J20"/>
    <mergeCell ref="K10:K13"/>
    <mergeCell ref="E11:E12"/>
    <mergeCell ref="F11:G12"/>
    <mergeCell ref="K15:K17"/>
    <mergeCell ref="I23:J24"/>
    <mergeCell ref="K21:K25"/>
    <mergeCell ref="B18:K18"/>
    <mergeCell ref="D21:D22"/>
    <mergeCell ref="B20:C20"/>
    <mergeCell ref="B14:C14"/>
    <mergeCell ref="B33:C34"/>
    <mergeCell ref="G77:G79"/>
    <mergeCell ref="E42:G42"/>
    <mergeCell ref="C74:C80"/>
    <mergeCell ref="B57:C57"/>
    <mergeCell ref="C59:C65"/>
    <mergeCell ref="C66:C68"/>
    <mergeCell ref="E43:J43"/>
    <mergeCell ref="B42:C42"/>
    <mergeCell ref="I62:I64"/>
    <mergeCell ref="I77:I79"/>
    <mergeCell ref="G29:G31"/>
    <mergeCell ref="I29:I31"/>
    <mergeCell ref="D66:D68"/>
    <mergeCell ref="E73:J73"/>
    <mergeCell ref="F29:F31"/>
    <mergeCell ref="F77:F79"/>
    <mergeCell ref="D51:D53"/>
    <mergeCell ref="H47:H49"/>
    <mergeCell ref="E57:G57"/>
    <mergeCell ref="H11:H12"/>
    <mergeCell ref="B21:C25"/>
    <mergeCell ref="C51:C53"/>
    <mergeCell ref="C54:C55"/>
    <mergeCell ref="D54:D55"/>
    <mergeCell ref="C15:C17"/>
    <mergeCell ref="B26:C32"/>
    <mergeCell ref="H29:H31"/>
    <mergeCell ref="D33:D34"/>
    <mergeCell ref="C44:C50"/>
  </mergeCells>
  <printOptions horizontalCentered="1"/>
  <pageMargins left="0.35" right="0.3937007874015748" top="0.56" bottom="0.55" header="0.5118110236220472" footer="0.39"/>
  <pageSetup horizontalDpi="600" verticalDpi="600" orientation="landscape" paperSize="9" scale="65" r:id="rId3"/>
  <headerFooter alignWithMargins="0">
    <oddFooter>&amp;C&amp;P / &amp;N ページ</oddFooter>
  </headerFooter>
  <rowBreaks count="2" manualBreakCount="2">
    <brk id="36" max="10" man="1"/>
    <brk id="87" max="10" man="1"/>
  </rowBreaks>
  <drawing r:id="rId2"/>
  <legacyDrawing r:id="rId1"/>
</worksheet>
</file>

<file path=xl/worksheets/sheet7.xml><?xml version="1.0" encoding="utf-8"?>
<worksheet xmlns="http://schemas.openxmlformats.org/spreadsheetml/2006/main" xmlns:r="http://schemas.openxmlformats.org/officeDocument/2006/relationships">
  <dimension ref="B2:F60"/>
  <sheetViews>
    <sheetView view="pageBreakPreview" zoomScaleSheetLayoutView="100" zoomScalePageLayoutView="0" workbookViewId="0" topLeftCell="A21">
      <selection activeCell="C31" sqref="C31:E31"/>
    </sheetView>
  </sheetViews>
  <sheetFormatPr defaultColWidth="9.00390625" defaultRowHeight="13.5"/>
  <cols>
    <col min="1" max="1" width="1.625" style="114" customWidth="1"/>
    <col min="2" max="2" width="3.625" style="114" customWidth="1"/>
    <col min="3" max="3" width="12.625" style="114" customWidth="1"/>
    <col min="4" max="4" width="27.75390625" style="114" customWidth="1"/>
    <col min="5" max="5" width="41.00390625" style="114" customWidth="1"/>
    <col min="6" max="6" width="7.625" style="114" customWidth="1"/>
    <col min="7" max="7" width="1.625" style="114" customWidth="1"/>
    <col min="8" max="16384" width="9.00390625" style="114" customWidth="1"/>
  </cols>
  <sheetData>
    <row r="2" spans="2:6" ht="24" customHeight="1">
      <c r="B2" s="113" t="s">
        <v>108</v>
      </c>
      <c r="F2" s="115"/>
    </row>
    <row r="3" spans="2:6" ht="24" customHeight="1" thickBot="1">
      <c r="B3" s="195"/>
      <c r="C3" s="611" t="str">
        <f>'入力シート'!$D$4&amp;" 契約第"&amp;'入力シート'!$D$5&amp;"号　"&amp;'入力シート'!$D$6</f>
        <v>令和5年度 契約第553号　大垣競輪場　メインスタンド３階電算用発電機設置工事</v>
      </c>
      <c r="D3" s="611"/>
      <c r="E3" s="611"/>
      <c r="F3" s="315"/>
    </row>
    <row r="4" ht="24" customHeight="1" thickTop="1">
      <c r="B4" s="116" t="s">
        <v>109</v>
      </c>
    </row>
    <row r="5" spans="2:6" ht="13.5">
      <c r="B5" s="584" t="s">
        <v>84</v>
      </c>
      <c r="C5" s="584"/>
      <c r="D5" s="117" t="s">
        <v>110</v>
      </c>
      <c r="E5" s="117" t="s">
        <v>111</v>
      </c>
      <c r="F5" s="117" t="s">
        <v>112</v>
      </c>
    </row>
    <row r="6" spans="2:6" ht="21" customHeight="1">
      <c r="B6" s="607" t="s">
        <v>113</v>
      </c>
      <c r="C6" s="599" t="s">
        <v>114</v>
      </c>
      <c r="D6" s="588" t="s">
        <v>115</v>
      </c>
      <c r="E6" s="200" t="s">
        <v>442</v>
      </c>
      <c r="F6" s="603">
        <v>2</v>
      </c>
    </row>
    <row r="7" spans="2:6" ht="129.75" customHeight="1">
      <c r="B7" s="608"/>
      <c r="C7" s="600"/>
      <c r="D7" s="589"/>
      <c r="E7" s="208" t="s">
        <v>456</v>
      </c>
      <c r="F7" s="604"/>
    </row>
    <row r="8" spans="2:6" ht="17.25" customHeight="1">
      <c r="B8" s="608"/>
      <c r="C8" s="600"/>
      <c r="D8" s="589"/>
      <c r="E8" s="605" t="s">
        <v>179</v>
      </c>
      <c r="F8" s="619">
        <v>0</v>
      </c>
    </row>
    <row r="9" spans="2:6" ht="17.25" customHeight="1">
      <c r="B9" s="608"/>
      <c r="C9" s="600"/>
      <c r="D9" s="589"/>
      <c r="E9" s="606"/>
      <c r="F9" s="620"/>
    </row>
    <row r="10" spans="2:6" ht="31.5" customHeight="1">
      <c r="B10" s="609"/>
      <c r="C10" s="601"/>
      <c r="D10" s="602"/>
      <c r="E10" s="199" t="s">
        <v>483</v>
      </c>
      <c r="F10" s="207">
        <v>-2</v>
      </c>
    </row>
    <row r="11" spans="2:6" ht="24" customHeight="1">
      <c r="B11" s="607" t="s">
        <v>138</v>
      </c>
      <c r="C11" s="599" t="s">
        <v>116</v>
      </c>
      <c r="D11" s="592" t="s">
        <v>117</v>
      </c>
      <c r="E11" s="240" t="s">
        <v>190</v>
      </c>
      <c r="F11" s="206">
        <v>2</v>
      </c>
    </row>
    <row r="12" spans="2:6" ht="24" customHeight="1">
      <c r="B12" s="608"/>
      <c r="C12" s="600"/>
      <c r="D12" s="592"/>
      <c r="E12" s="241" t="s">
        <v>191</v>
      </c>
      <c r="F12" s="209">
        <v>1</v>
      </c>
    </row>
    <row r="13" spans="2:6" ht="24" customHeight="1">
      <c r="B13" s="609"/>
      <c r="C13" s="601"/>
      <c r="D13" s="592"/>
      <c r="E13" s="242" t="s">
        <v>192</v>
      </c>
      <c r="F13" s="207">
        <v>0</v>
      </c>
    </row>
    <row r="14" spans="2:6" ht="24" customHeight="1">
      <c r="B14" s="118"/>
      <c r="C14" s="118"/>
      <c r="D14" s="119"/>
      <c r="E14" s="120" t="s">
        <v>118</v>
      </c>
      <c r="F14" s="121">
        <f>F6+F11</f>
        <v>4</v>
      </c>
    </row>
    <row r="15" spans="2:6" ht="14.25">
      <c r="B15" s="125" t="s">
        <v>119</v>
      </c>
      <c r="C15" s="126"/>
      <c r="D15" s="127"/>
      <c r="E15" s="126"/>
      <c r="F15" s="128"/>
    </row>
    <row r="16" spans="2:6" ht="13.5">
      <c r="B16" s="584" t="s">
        <v>84</v>
      </c>
      <c r="C16" s="584"/>
      <c r="D16" s="117" t="s">
        <v>110</v>
      </c>
      <c r="E16" s="117" t="s">
        <v>111</v>
      </c>
      <c r="F16" s="117" t="s">
        <v>112</v>
      </c>
    </row>
    <row r="17" spans="2:6" ht="19.5" customHeight="1">
      <c r="B17" s="590" t="s">
        <v>120</v>
      </c>
      <c r="C17" s="575"/>
      <c r="D17" s="588" t="str">
        <f>+'入力シート'!D30</f>
        <v>直近5ヶ年度の大垣市工事成績評定点（250万円（R3年度以降は500万円）を超える工事）の平均点</v>
      </c>
      <c r="E17" s="240" t="str">
        <f>+'入力シート'!$D$32</f>
        <v>78点以上</v>
      </c>
      <c r="F17" s="238">
        <v>4</v>
      </c>
    </row>
    <row r="18" spans="2:6" ht="19.5" customHeight="1">
      <c r="B18" s="591"/>
      <c r="C18" s="582"/>
      <c r="D18" s="589"/>
      <c r="E18" s="241" t="str">
        <f>+'入力シート'!$D$33</f>
        <v>77点以上78点未満</v>
      </c>
      <c r="F18" s="212">
        <v>3</v>
      </c>
    </row>
    <row r="19" spans="2:6" ht="19.5" customHeight="1">
      <c r="B19" s="583"/>
      <c r="C19" s="582"/>
      <c r="D19" s="589"/>
      <c r="E19" s="241" t="str">
        <f>+'入力シート'!$D$34</f>
        <v>76点以上77点未満</v>
      </c>
      <c r="F19" s="212">
        <v>2</v>
      </c>
    </row>
    <row r="20" spans="2:6" ht="19.5" customHeight="1">
      <c r="B20" s="583"/>
      <c r="C20" s="582"/>
      <c r="D20" s="222" t="str">
        <f>+'入力シート'!D31</f>
        <v>大垣市発注の電気工事</v>
      </c>
      <c r="E20" s="241" t="str">
        <f>+'入力シート'!$D$35</f>
        <v>75点以上76点未満</v>
      </c>
      <c r="F20" s="212">
        <v>1</v>
      </c>
    </row>
    <row r="21" spans="2:6" ht="19.5" customHeight="1">
      <c r="B21" s="576"/>
      <c r="C21" s="577"/>
      <c r="D21" s="196"/>
      <c r="E21" s="364" t="str">
        <f>+'入力シート'!$D$36</f>
        <v>75点未満又は実績なし</v>
      </c>
      <c r="F21" s="239">
        <v>0</v>
      </c>
    </row>
    <row r="22" spans="2:6" ht="27" customHeight="1">
      <c r="B22" s="574" t="s">
        <v>189</v>
      </c>
      <c r="C22" s="575"/>
      <c r="D22" s="397" t="str">
        <f>+'入力シート'!$D$37</f>
        <v>平成25年度以降に完成引き渡しの済んだ工事の施工実績の有無</v>
      </c>
      <c r="E22" s="612" t="s">
        <v>193</v>
      </c>
      <c r="F22" s="615">
        <v>2</v>
      </c>
    </row>
    <row r="23" spans="2:6" ht="17.25" customHeight="1">
      <c r="B23" s="581"/>
      <c r="C23" s="582"/>
      <c r="D23" s="323" t="str">
        <f>+'入力シート'!$D$38</f>
        <v>施工実績は、元請として官公庁発注を受注したもの</v>
      </c>
      <c r="E23" s="613"/>
      <c r="F23" s="616"/>
    </row>
    <row r="24" spans="2:6" ht="17.25" customHeight="1">
      <c r="B24" s="581"/>
      <c r="C24" s="582"/>
      <c r="D24" s="324" t="str">
        <f>+'入力シート'!$D$39</f>
        <v>工種：電気工事</v>
      </c>
      <c r="E24" s="614"/>
      <c r="F24" s="617"/>
    </row>
    <row r="25" spans="2:6" ht="49.5" customHeight="1">
      <c r="B25" s="583"/>
      <c r="C25" s="582"/>
      <c r="D25" s="325" t="str">
        <f>+"同種工事："&amp;'入力シート'!$D$40</f>
        <v>同種工事：1つの工事で5,000万円以上の電気工事の施工実績</v>
      </c>
      <c r="E25" s="241" t="s">
        <v>194</v>
      </c>
      <c r="F25" s="212">
        <v>1</v>
      </c>
    </row>
    <row r="26" spans="2:6" ht="49.5" customHeight="1">
      <c r="B26" s="576"/>
      <c r="C26" s="577"/>
      <c r="D26" s="325" t="str">
        <f>+"類似工事："&amp;'入力シート'!$D$41</f>
        <v>類似工事：1つの工事で3,800万円以上の電気工事の施工実績</v>
      </c>
      <c r="E26" s="242" t="s">
        <v>195</v>
      </c>
      <c r="F26" s="211">
        <v>0</v>
      </c>
    </row>
    <row r="27" spans="2:6" ht="49.5" customHeight="1">
      <c r="B27" s="574" t="s">
        <v>207</v>
      </c>
      <c r="C27" s="575"/>
      <c r="D27" s="326" t="s">
        <v>390</v>
      </c>
      <c r="E27" s="365" t="s">
        <v>201</v>
      </c>
      <c r="F27" s="238">
        <v>1</v>
      </c>
    </row>
    <row r="28" spans="2:6" ht="49.5" customHeight="1">
      <c r="B28" s="576"/>
      <c r="C28" s="577"/>
      <c r="D28" s="327" t="str">
        <f>+'入力シート'!$D$39</f>
        <v>工種：電気工事</v>
      </c>
      <c r="E28" s="242" t="s">
        <v>202</v>
      </c>
      <c r="F28" s="211">
        <v>0</v>
      </c>
    </row>
    <row r="29" spans="2:6" ht="24" customHeight="1">
      <c r="B29" s="129"/>
      <c r="C29" s="129"/>
      <c r="D29" s="130"/>
      <c r="E29" s="120" t="s">
        <v>118</v>
      </c>
      <c r="F29" s="121">
        <f>F17+F22+F27</f>
        <v>7</v>
      </c>
    </row>
    <row r="30" spans="2:6" s="396" customFormat="1" ht="19.5" customHeight="1">
      <c r="B30" s="398" t="s">
        <v>174</v>
      </c>
      <c r="C30" s="595" t="str">
        <f>+"１．工事成績評定点における直近５ヵ年間とは、"&amp;'入力シート'!$F$30&amp;"の５ヵ年度とする。"</f>
        <v>１．工事成績評定点における直近５ヵ年間とは、H30～Ｒ4年度の５ヵ年度とする。</v>
      </c>
      <c r="D30" s="595"/>
      <c r="E30" s="595"/>
      <c r="F30" s="132"/>
    </row>
    <row r="31" spans="2:6" s="396" customFormat="1" ht="19.5" customHeight="1">
      <c r="B31" s="398"/>
      <c r="C31" s="587" t="s">
        <v>488</v>
      </c>
      <c r="D31" s="587"/>
      <c r="E31" s="587"/>
      <c r="F31" s="132"/>
    </row>
    <row r="32" spans="2:6" s="396" customFormat="1" ht="19.5" customHeight="1">
      <c r="B32" s="398"/>
      <c r="C32" s="618" t="s">
        <v>465</v>
      </c>
      <c r="D32" s="618"/>
      <c r="E32" s="618"/>
      <c r="F32" s="618"/>
    </row>
    <row r="33" spans="2:6" ht="4.5" customHeight="1">
      <c r="B33" s="131"/>
      <c r="C33" s="142"/>
      <c r="D33" s="131"/>
      <c r="E33" s="131"/>
      <c r="F33" s="132"/>
    </row>
    <row r="34" spans="2:6" ht="14.25">
      <c r="B34" s="125" t="s">
        <v>124</v>
      </c>
      <c r="C34" s="126"/>
      <c r="D34" s="127"/>
      <c r="E34" s="126"/>
      <c r="F34" s="133"/>
    </row>
    <row r="35" spans="2:6" ht="13.5">
      <c r="B35" s="584" t="s">
        <v>84</v>
      </c>
      <c r="C35" s="584"/>
      <c r="D35" s="117" t="s">
        <v>110</v>
      </c>
      <c r="E35" s="117" t="s">
        <v>111</v>
      </c>
      <c r="F35" s="117" t="s">
        <v>112</v>
      </c>
    </row>
    <row r="36" spans="2:6" ht="24.75" customHeight="1">
      <c r="B36" s="574" t="s">
        <v>189</v>
      </c>
      <c r="C36" s="575"/>
      <c r="D36" s="397" t="str">
        <f>+D22</f>
        <v>平成25年度以降に完成引き渡しの済んだ工事の施工実績の有無</v>
      </c>
      <c r="E36" s="612" t="s">
        <v>193</v>
      </c>
      <c r="F36" s="615">
        <v>2</v>
      </c>
    </row>
    <row r="37" spans="2:6" ht="17.25" customHeight="1">
      <c r="B37" s="581"/>
      <c r="C37" s="582"/>
      <c r="D37" s="323" t="str">
        <f>+D23</f>
        <v>施工実績は、元請として官公庁発注を受注したもの</v>
      </c>
      <c r="E37" s="613"/>
      <c r="F37" s="616"/>
    </row>
    <row r="38" spans="2:6" ht="17.25" customHeight="1">
      <c r="B38" s="581"/>
      <c r="C38" s="582"/>
      <c r="D38" s="323" t="str">
        <f>+D24</f>
        <v>工種：電気工事</v>
      </c>
      <c r="E38" s="614"/>
      <c r="F38" s="617"/>
    </row>
    <row r="39" spans="2:6" ht="49.5" customHeight="1">
      <c r="B39" s="583"/>
      <c r="C39" s="582"/>
      <c r="D39" s="325" t="str">
        <f>+D25</f>
        <v>同種工事：1つの工事で5,000万円以上の電気工事の施工実績</v>
      </c>
      <c r="E39" s="241" t="s">
        <v>194</v>
      </c>
      <c r="F39" s="212">
        <v>1</v>
      </c>
    </row>
    <row r="40" spans="2:6" ht="49.5" customHeight="1">
      <c r="B40" s="576"/>
      <c r="C40" s="577"/>
      <c r="D40" s="325" t="str">
        <f>+D26</f>
        <v>類似工事：1つの工事で3,800万円以上の電気工事の施工実績</v>
      </c>
      <c r="E40" s="242" t="s">
        <v>195</v>
      </c>
      <c r="F40" s="211">
        <v>0</v>
      </c>
    </row>
    <row r="41" spans="2:6" ht="34.5" customHeight="1">
      <c r="B41" s="586" t="s">
        <v>125</v>
      </c>
      <c r="C41" s="575"/>
      <c r="D41" s="596" t="s">
        <v>126</v>
      </c>
      <c r="E41" s="366" t="str">
        <f>+'入力シート'!$D$44</f>
        <v>1級電気工事施工管理技士又は技術士（建設または電気電子部門）</v>
      </c>
      <c r="F41" s="358">
        <v>2</v>
      </c>
    </row>
    <row r="42" spans="2:6" ht="34.5" customHeight="1">
      <c r="B42" s="583"/>
      <c r="C42" s="582"/>
      <c r="D42" s="597"/>
      <c r="E42" s="241" t="str">
        <f>+'入力シート'!$D$45</f>
        <v>2級電気工事施工管理技士</v>
      </c>
      <c r="F42" s="359">
        <v>1</v>
      </c>
    </row>
    <row r="43" spans="2:6" ht="34.5" customHeight="1">
      <c r="B43" s="576"/>
      <c r="C43" s="577"/>
      <c r="D43" s="598"/>
      <c r="E43" s="242" t="str">
        <f>+'入力シート'!$D$46</f>
        <v>資格なし（3年以上の実務経験かつ主任技術者になりうる条件）</v>
      </c>
      <c r="F43" s="360">
        <v>0</v>
      </c>
    </row>
    <row r="44" spans="2:6" ht="34.5" customHeight="1">
      <c r="B44" s="574" t="s">
        <v>212</v>
      </c>
      <c r="C44" s="575"/>
      <c r="D44" s="326" t="s">
        <v>395</v>
      </c>
      <c r="E44" s="365" t="s">
        <v>201</v>
      </c>
      <c r="F44" s="238">
        <v>1</v>
      </c>
    </row>
    <row r="45" spans="2:6" ht="34.5" customHeight="1">
      <c r="B45" s="576"/>
      <c r="C45" s="577"/>
      <c r="D45" s="327" t="str">
        <f>+D28</f>
        <v>工種：電気工事</v>
      </c>
      <c r="E45" s="242" t="s">
        <v>202</v>
      </c>
      <c r="F45" s="211">
        <v>0</v>
      </c>
    </row>
    <row r="46" spans="2:6" ht="34.5" customHeight="1">
      <c r="B46" s="129"/>
      <c r="C46" s="129"/>
      <c r="D46" s="134"/>
      <c r="E46" s="120" t="s">
        <v>118</v>
      </c>
      <c r="F46" s="135">
        <f>F36+F41+F44</f>
        <v>5</v>
      </c>
    </row>
    <row r="47" spans="2:6" ht="84.75" customHeight="1">
      <c r="B47" s="197" t="s">
        <v>175</v>
      </c>
      <c r="C47" s="585" t="s">
        <v>466</v>
      </c>
      <c r="D47" s="585"/>
      <c r="E47" s="585"/>
      <c r="F47" s="585"/>
    </row>
    <row r="48" spans="2:6" ht="13.5">
      <c r="B48" s="122"/>
      <c r="C48" s="122"/>
      <c r="D48" s="123"/>
      <c r="E48" s="122"/>
      <c r="F48" s="124"/>
    </row>
    <row r="49" spans="2:6" ht="14.25">
      <c r="B49" s="125" t="s">
        <v>127</v>
      </c>
      <c r="C49" s="126"/>
      <c r="D49" s="127"/>
      <c r="E49" s="126"/>
      <c r="F49" s="128"/>
    </row>
    <row r="50" spans="2:6" ht="13.5">
      <c r="B50" s="584" t="s">
        <v>84</v>
      </c>
      <c r="C50" s="584"/>
      <c r="D50" s="117" t="s">
        <v>110</v>
      </c>
      <c r="E50" s="117" t="s">
        <v>111</v>
      </c>
      <c r="F50" s="117" t="s">
        <v>112</v>
      </c>
    </row>
    <row r="51" spans="2:6" ht="49.5" customHeight="1">
      <c r="B51" s="578" t="s">
        <v>128</v>
      </c>
      <c r="C51" s="579"/>
      <c r="D51" s="580" t="s">
        <v>129</v>
      </c>
      <c r="E51" s="367" t="s">
        <v>441</v>
      </c>
      <c r="F51" s="238">
        <v>2</v>
      </c>
    </row>
    <row r="52" spans="2:6" ht="33" customHeight="1">
      <c r="B52" s="579"/>
      <c r="C52" s="579"/>
      <c r="D52" s="580"/>
      <c r="E52" s="368" t="s">
        <v>196</v>
      </c>
      <c r="F52" s="239">
        <v>0</v>
      </c>
    </row>
    <row r="53" spans="2:6" ht="24" customHeight="1">
      <c r="B53" s="578" t="s">
        <v>130</v>
      </c>
      <c r="C53" s="579"/>
      <c r="D53" s="580" t="s">
        <v>184</v>
      </c>
      <c r="E53" s="438" t="s">
        <v>487</v>
      </c>
      <c r="F53" s="210">
        <v>2</v>
      </c>
    </row>
    <row r="54" spans="2:6" ht="24" customHeight="1">
      <c r="B54" s="579"/>
      <c r="C54" s="579"/>
      <c r="D54" s="580"/>
      <c r="E54" s="241" t="s">
        <v>197</v>
      </c>
      <c r="F54" s="212">
        <v>1</v>
      </c>
    </row>
    <row r="55" spans="2:6" ht="24" customHeight="1">
      <c r="B55" s="579"/>
      <c r="C55" s="579"/>
      <c r="D55" s="580"/>
      <c r="E55" s="242" t="s">
        <v>196</v>
      </c>
      <c r="F55" s="211">
        <v>0</v>
      </c>
    </row>
    <row r="56" spans="5:6" ht="24" customHeight="1">
      <c r="E56" s="120" t="s">
        <v>118</v>
      </c>
      <c r="F56" s="121">
        <f>F51+F53</f>
        <v>4</v>
      </c>
    </row>
    <row r="57" ht="13.5">
      <c r="F57" s="136"/>
    </row>
    <row r="58" spans="5:6" ht="20.25" customHeight="1">
      <c r="E58" s="120" t="s">
        <v>131</v>
      </c>
      <c r="F58" s="121">
        <f>F14+F29+F46+F56</f>
        <v>20</v>
      </c>
    </row>
    <row r="59" spans="3:6" ht="24.75" customHeight="1">
      <c r="C59" s="593"/>
      <c r="D59" s="594"/>
      <c r="E59" s="594"/>
      <c r="F59" s="137"/>
    </row>
    <row r="60" spans="2:6" ht="36.75" customHeight="1">
      <c r="B60" s="610" t="s">
        <v>461</v>
      </c>
      <c r="C60" s="610"/>
      <c r="D60" s="610"/>
      <c r="E60" s="610"/>
      <c r="F60" s="610"/>
    </row>
  </sheetData>
  <sheetProtection formatCells="0" formatColumns="0" formatRows="0" insertColumns="0" insertRows="0" insertHyperlinks="0" deleteColumns="0" deleteRows="0" sort="0" autoFilter="0" pivotTables="0"/>
  <mergeCells count="36">
    <mergeCell ref="B60:F60"/>
    <mergeCell ref="C3:E3"/>
    <mergeCell ref="E22:E24"/>
    <mergeCell ref="F22:F24"/>
    <mergeCell ref="B36:C40"/>
    <mergeCell ref="E36:E38"/>
    <mergeCell ref="F36:F38"/>
    <mergeCell ref="C32:F32"/>
    <mergeCell ref="F8:F9"/>
    <mergeCell ref="B6:B10"/>
    <mergeCell ref="C6:C10"/>
    <mergeCell ref="D6:D10"/>
    <mergeCell ref="F6:F7"/>
    <mergeCell ref="B5:C5"/>
    <mergeCell ref="E8:E9"/>
    <mergeCell ref="B11:B13"/>
    <mergeCell ref="C11:C13"/>
    <mergeCell ref="D17:D19"/>
    <mergeCell ref="B17:C21"/>
    <mergeCell ref="B16:C16"/>
    <mergeCell ref="D11:D13"/>
    <mergeCell ref="C59:E59"/>
    <mergeCell ref="C30:E30"/>
    <mergeCell ref="B53:C55"/>
    <mergeCell ref="D53:D55"/>
    <mergeCell ref="B35:C35"/>
    <mergeCell ref="D41:D43"/>
    <mergeCell ref="B44:C45"/>
    <mergeCell ref="B51:C52"/>
    <mergeCell ref="D51:D52"/>
    <mergeCell ref="B22:C26"/>
    <mergeCell ref="B27:C28"/>
    <mergeCell ref="B50:C50"/>
    <mergeCell ref="C47:F47"/>
    <mergeCell ref="B41:C43"/>
    <mergeCell ref="C31:E31"/>
  </mergeCells>
  <printOptions horizontalCentered="1"/>
  <pageMargins left="0.7874015748031497" right="0.3937007874015748" top="0.76" bottom="0.1968503937007874" header="0.5118110236220472" footer="0.5118110236220472"/>
  <pageSetup horizontalDpi="600" verticalDpi="600" orientation="portrait" paperSize="9" scale="96" r:id="rId2"/>
  <rowBreaks count="1" manualBreakCount="1">
    <brk id="32" max="6" man="1"/>
  </rowBreaks>
  <drawing r:id="rId1"/>
</worksheet>
</file>

<file path=xl/worksheets/sheet8.xml><?xml version="1.0" encoding="utf-8"?>
<worksheet xmlns="http://schemas.openxmlformats.org/spreadsheetml/2006/main" xmlns:r="http://schemas.openxmlformats.org/officeDocument/2006/relationships">
  <dimension ref="A1:W82"/>
  <sheetViews>
    <sheetView view="pageBreakPreview" zoomScaleSheetLayoutView="100" zoomScalePageLayoutView="0" workbookViewId="0" topLeftCell="A33">
      <selection activeCell="S15" sqref="S15"/>
    </sheetView>
  </sheetViews>
  <sheetFormatPr defaultColWidth="9.00390625" defaultRowHeight="13.5"/>
  <cols>
    <col min="1" max="17" width="5.625" style="0" customWidth="1"/>
    <col min="19" max="19" width="9.125" style="0" bestFit="1" customWidth="1"/>
    <col min="20" max="20" width="3.375" style="0" bestFit="1" customWidth="1"/>
    <col min="21" max="21" width="4.50390625" style="0" bestFit="1" customWidth="1"/>
    <col min="22" max="22" width="2.50390625" style="0" bestFit="1" customWidth="1"/>
  </cols>
  <sheetData>
    <row r="1" spans="6:9" ht="19.5" customHeight="1">
      <c r="F1" s="78"/>
      <c r="H1" s="79" t="s">
        <v>132</v>
      </c>
      <c r="I1" s="1"/>
    </row>
    <row r="2" ht="13.5">
      <c r="P2" s="2"/>
    </row>
    <row r="3" spans="1:2" ht="13.5" customHeight="1">
      <c r="A3" s="84" t="s">
        <v>30</v>
      </c>
      <c r="B3" t="s">
        <v>28</v>
      </c>
    </row>
    <row r="4" spans="2:11" ht="13.5" customHeight="1">
      <c r="B4" s="62" t="s">
        <v>83</v>
      </c>
      <c r="C4" s="32"/>
      <c r="D4" s="32"/>
      <c r="E4" s="32"/>
      <c r="F4" s="32"/>
      <c r="G4" s="32"/>
      <c r="H4" s="32"/>
      <c r="I4" s="32"/>
      <c r="K4" s="32"/>
    </row>
    <row r="5" spans="2:13" ht="13.5" customHeight="1" thickBot="1">
      <c r="B5" s="629" t="s">
        <v>178</v>
      </c>
      <c r="C5" s="629"/>
      <c r="D5" s="629"/>
      <c r="E5" s="22"/>
      <c r="F5" s="22"/>
      <c r="G5" s="17"/>
      <c r="H5" s="6"/>
      <c r="I5" s="6"/>
      <c r="J5" s="7"/>
      <c r="K5" s="7"/>
      <c r="L5" s="7"/>
      <c r="M5" s="7"/>
    </row>
    <row r="6" spans="1:12" ht="13.5" customHeight="1">
      <c r="A6" s="65"/>
      <c r="B6" s="629"/>
      <c r="C6" s="629"/>
      <c r="D6" s="629"/>
      <c r="E6" s="19"/>
      <c r="F6" s="20"/>
      <c r="G6" s="20"/>
      <c r="H6" s="21"/>
      <c r="I6" s="21"/>
      <c r="J6" s="21"/>
      <c r="K6" s="53"/>
      <c r="L6" s="59"/>
    </row>
    <row r="7" spans="1:12" ht="13.5" customHeight="1">
      <c r="A7" s="6" t="s">
        <v>2</v>
      </c>
      <c r="B7" s="6"/>
      <c r="C7" s="6"/>
      <c r="E7" s="15"/>
      <c r="F7" s="22"/>
      <c r="G7" s="22"/>
      <c r="H7" s="23"/>
      <c r="I7" s="105" t="s">
        <v>0</v>
      </c>
      <c r="J7" s="23"/>
      <c r="K7" s="54"/>
      <c r="L7" s="9"/>
    </row>
    <row r="8" spans="1:12" ht="13.5" customHeight="1">
      <c r="A8" s="6"/>
      <c r="B8" s="6"/>
      <c r="C8" s="6"/>
      <c r="E8" s="27"/>
      <c r="F8" s="28"/>
      <c r="G8" s="28"/>
      <c r="H8" s="29"/>
      <c r="I8" s="106" t="s">
        <v>1</v>
      </c>
      <c r="J8" s="23"/>
      <c r="K8" s="54"/>
      <c r="L8" s="9"/>
    </row>
    <row r="9" spans="2:12" ht="4.5" customHeight="1">
      <c r="B9" s="65"/>
      <c r="C9" s="629" t="s">
        <v>54</v>
      </c>
      <c r="D9" s="630"/>
      <c r="E9" s="16"/>
      <c r="F9" s="22"/>
      <c r="G9" s="22"/>
      <c r="H9" s="30"/>
      <c r="I9" s="23"/>
      <c r="J9" s="23"/>
      <c r="K9" s="55"/>
      <c r="L9" s="60"/>
    </row>
    <row r="10" spans="1:12" ht="13.5" customHeight="1">
      <c r="A10" s="65"/>
      <c r="B10" s="65"/>
      <c r="C10" s="629"/>
      <c r="D10" s="630"/>
      <c r="E10" s="33"/>
      <c r="F10" s="34"/>
      <c r="G10" s="34"/>
      <c r="H10" s="35"/>
      <c r="I10" s="36"/>
      <c r="J10" s="37"/>
      <c r="K10" s="56"/>
      <c r="L10" s="10"/>
    </row>
    <row r="11" spans="1:12" ht="13.5" customHeight="1">
      <c r="A11" s="6"/>
      <c r="B11" s="6"/>
      <c r="C11" s="6"/>
      <c r="E11" s="46"/>
      <c r="F11" s="75" t="s">
        <v>75</v>
      </c>
      <c r="G11" s="38"/>
      <c r="H11" s="39"/>
      <c r="I11" s="40"/>
      <c r="J11" s="41"/>
      <c r="K11" s="61" t="s">
        <v>103</v>
      </c>
      <c r="L11" s="9"/>
    </row>
    <row r="12" spans="1:12" ht="13.5" customHeight="1">
      <c r="A12" s="6"/>
      <c r="B12" s="6"/>
      <c r="C12" s="6"/>
      <c r="E12" s="24" t="s">
        <v>4</v>
      </c>
      <c r="F12" s="76"/>
      <c r="G12" s="38"/>
      <c r="H12" s="39"/>
      <c r="I12" s="40"/>
      <c r="J12" s="41" t="s">
        <v>104</v>
      </c>
      <c r="K12" s="57"/>
      <c r="L12" s="11"/>
    </row>
    <row r="13" spans="1:12" ht="13.5" customHeight="1">
      <c r="A13" s="6" t="s">
        <v>3</v>
      </c>
      <c r="B13" s="6"/>
      <c r="C13" s="6"/>
      <c r="E13" s="24" t="s">
        <v>5</v>
      </c>
      <c r="F13" s="38"/>
      <c r="G13" s="38"/>
      <c r="H13" s="39"/>
      <c r="I13" s="40"/>
      <c r="J13" s="41"/>
      <c r="K13" s="57"/>
      <c r="L13" s="11"/>
    </row>
    <row r="14" spans="1:12" ht="13.5" customHeight="1">
      <c r="A14" s="6"/>
      <c r="B14" s="6"/>
      <c r="C14" s="6"/>
      <c r="E14" s="25"/>
      <c r="F14" s="38"/>
      <c r="G14" s="77" t="s">
        <v>76</v>
      </c>
      <c r="H14" s="39"/>
      <c r="I14" s="40"/>
      <c r="J14" s="41"/>
      <c r="K14" s="57"/>
      <c r="L14" s="11"/>
    </row>
    <row r="15" spans="1:16" ht="13.5" customHeight="1" thickBot="1">
      <c r="A15" s="8"/>
      <c r="B15" s="8"/>
      <c r="C15" s="8"/>
      <c r="E15" s="26"/>
      <c r="F15" s="42"/>
      <c r="G15" s="42"/>
      <c r="H15" s="43"/>
      <c r="I15" s="44"/>
      <c r="J15" s="45"/>
      <c r="K15" s="58"/>
      <c r="L15" s="12"/>
      <c r="M15" s="622" t="s">
        <v>31</v>
      </c>
      <c r="N15" s="65"/>
      <c r="P15" s="66"/>
    </row>
    <row r="16" spans="1:16" ht="13.5">
      <c r="A16" s="8"/>
      <c r="B16" s="8"/>
      <c r="C16" s="8"/>
      <c r="D16" s="13"/>
      <c r="E16" s="13"/>
      <c r="F16" s="13"/>
      <c r="G16" s="13"/>
      <c r="H16" s="13"/>
      <c r="I16" s="13"/>
      <c r="J16" s="623" t="s">
        <v>29</v>
      </c>
      <c r="K16" s="623"/>
      <c r="L16" s="74"/>
      <c r="M16" s="622"/>
      <c r="N16" s="65"/>
      <c r="O16" s="66"/>
      <c r="P16" s="66"/>
    </row>
    <row r="17" spans="1:14" ht="12" customHeight="1">
      <c r="A17" s="5"/>
      <c r="B17" s="5"/>
      <c r="C17" s="5"/>
      <c r="D17" s="83" t="s">
        <v>38</v>
      </c>
      <c r="E17" s="80" t="s">
        <v>81</v>
      </c>
      <c r="F17" s="80"/>
      <c r="J17" s="624"/>
      <c r="K17" s="624"/>
      <c r="L17" s="625"/>
      <c r="M17" s="625"/>
      <c r="N17" s="73"/>
    </row>
    <row r="18" spans="1:14" ht="12" customHeight="1">
      <c r="A18" s="3"/>
      <c r="B18" s="3"/>
      <c r="C18" s="3"/>
      <c r="D18" s="83" t="s">
        <v>39</v>
      </c>
      <c r="E18" s="80" t="s">
        <v>82</v>
      </c>
      <c r="F18" s="80"/>
      <c r="G18" s="71"/>
      <c r="H18" s="71"/>
      <c r="I18" s="71"/>
      <c r="J18" s="71"/>
      <c r="K18" s="71"/>
      <c r="L18" s="71"/>
      <c r="M18" s="71"/>
      <c r="N18" s="71"/>
    </row>
    <row r="19" spans="1:14" ht="12" customHeight="1">
      <c r="A19" s="5" t="s">
        <v>6</v>
      </c>
      <c r="B19" s="5"/>
      <c r="C19" s="5"/>
      <c r="D19" s="83" t="s">
        <v>40</v>
      </c>
      <c r="E19" s="80" t="s">
        <v>42</v>
      </c>
      <c r="F19" s="80"/>
      <c r="G19" s="71"/>
      <c r="H19" s="71"/>
      <c r="I19" s="71"/>
      <c r="J19" s="71"/>
      <c r="K19" s="71"/>
      <c r="L19" s="71"/>
      <c r="M19" s="71"/>
      <c r="N19" s="71"/>
    </row>
    <row r="20" spans="1:14" ht="12" customHeight="1">
      <c r="A20" s="5" t="s">
        <v>7</v>
      </c>
      <c r="B20" s="5"/>
      <c r="C20" s="5"/>
      <c r="D20" s="83" t="s">
        <v>43</v>
      </c>
      <c r="E20" s="80" t="s">
        <v>45</v>
      </c>
      <c r="F20" s="80"/>
      <c r="G20" s="71"/>
      <c r="H20" s="71"/>
      <c r="I20" s="71"/>
      <c r="J20" s="71"/>
      <c r="K20" s="71"/>
      <c r="L20" s="71"/>
      <c r="M20" s="71"/>
      <c r="N20" s="71"/>
    </row>
    <row r="21" spans="1:3" ht="7.5" customHeight="1">
      <c r="A21" s="5"/>
      <c r="B21" s="5"/>
      <c r="C21" s="5"/>
    </row>
    <row r="22" spans="1:3" ht="13.5" customHeight="1">
      <c r="A22" s="5" t="s">
        <v>41</v>
      </c>
      <c r="B22" s="62" t="s">
        <v>8</v>
      </c>
      <c r="C22" s="5"/>
    </row>
    <row r="23" spans="1:13" ht="12" customHeight="1">
      <c r="A23" s="5" t="s">
        <v>44</v>
      </c>
      <c r="B23" s="5"/>
      <c r="C23" s="82" t="s">
        <v>47</v>
      </c>
      <c r="D23" s="80"/>
      <c r="E23" s="80"/>
      <c r="F23" s="80"/>
      <c r="G23" s="80"/>
      <c r="H23" s="80"/>
      <c r="I23" s="80"/>
      <c r="J23" s="80"/>
      <c r="K23" s="80"/>
      <c r="L23" s="80"/>
      <c r="M23" s="80"/>
    </row>
    <row r="24" spans="1:14" ht="12" customHeight="1">
      <c r="A24" s="5"/>
      <c r="B24" s="5"/>
      <c r="C24" s="83" t="s">
        <v>49</v>
      </c>
      <c r="D24" s="80" t="s">
        <v>77</v>
      </c>
      <c r="E24" s="80"/>
      <c r="F24" s="80"/>
      <c r="G24" s="80"/>
      <c r="H24" s="80"/>
      <c r="I24" s="80"/>
      <c r="J24" s="80"/>
      <c r="K24" s="80"/>
      <c r="L24" s="80"/>
      <c r="M24" s="80"/>
      <c r="N24" s="71"/>
    </row>
    <row r="25" spans="1:14" ht="12" customHeight="1">
      <c r="A25" s="5"/>
      <c r="B25" s="5"/>
      <c r="C25" s="83" t="s">
        <v>50</v>
      </c>
      <c r="D25" s="80" t="s">
        <v>78</v>
      </c>
      <c r="E25" s="80"/>
      <c r="F25" s="80"/>
      <c r="G25" s="80"/>
      <c r="H25" s="80"/>
      <c r="I25" s="80"/>
      <c r="J25" s="80"/>
      <c r="K25" s="80"/>
      <c r="L25" s="80"/>
      <c r="M25" s="80"/>
      <c r="N25" s="71"/>
    </row>
    <row r="26" spans="1:14" ht="12" customHeight="1">
      <c r="A26" s="5" t="s">
        <v>46</v>
      </c>
      <c r="B26" s="5"/>
      <c r="C26" s="83" t="s">
        <v>51</v>
      </c>
      <c r="D26" s="80" t="s">
        <v>79</v>
      </c>
      <c r="E26" s="80"/>
      <c r="F26" s="80"/>
      <c r="G26" s="80"/>
      <c r="H26" s="80"/>
      <c r="I26" s="80"/>
      <c r="J26" s="80"/>
      <c r="K26" s="80"/>
      <c r="L26" s="80"/>
      <c r="M26" s="80"/>
      <c r="N26" s="71"/>
    </row>
    <row r="27" spans="1:14" ht="12" customHeight="1">
      <c r="A27" s="5" t="s">
        <v>48</v>
      </c>
      <c r="B27" s="5"/>
      <c r="C27" s="81"/>
      <c r="D27" s="80" t="s">
        <v>80</v>
      </c>
      <c r="E27" s="80"/>
      <c r="F27" s="80"/>
      <c r="G27" s="80"/>
      <c r="H27" s="80"/>
      <c r="I27" s="80"/>
      <c r="J27" s="80"/>
      <c r="K27" s="80"/>
      <c r="L27" s="80"/>
      <c r="M27" s="80"/>
      <c r="N27" s="71"/>
    </row>
    <row r="28" spans="1:3" ht="4.5" customHeight="1">
      <c r="A28" s="5" t="s">
        <v>46</v>
      </c>
      <c r="B28" s="5"/>
      <c r="C28" s="5"/>
    </row>
    <row r="29" spans="1:17" ht="12" customHeight="1">
      <c r="A29" s="4"/>
      <c r="B29" s="4"/>
      <c r="C29" s="626" t="s">
        <v>102</v>
      </c>
      <c r="D29" s="626"/>
      <c r="E29" s="625" t="s">
        <v>52</v>
      </c>
      <c r="F29" s="625"/>
      <c r="G29" s="627" t="s">
        <v>56</v>
      </c>
      <c r="H29" s="621">
        <v>1000000</v>
      </c>
      <c r="I29" s="621"/>
      <c r="K29" s="626" t="s">
        <v>53</v>
      </c>
      <c r="L29" s="626"/>
      <c r="M29" s="625" t="s">
        <v>55</v>
      </c>
      <c r="N29" s="625"/>
      <c r="O29" s="627" t="s">
        <v>56</v>
      </c>
      <c r="P29" s="621">
        <v>1000000</v>
      </c>
      <c r="Q29" s="621"/>
    </row>
    <row r="30" spans="1:17" ht="12" customHeight="1">
      <c r="A30" s="14" t="s">
        <v>48</v>
      </c>
      <c r="B30" s="14"/>
      <c r="C30" s="626"/>
      <c r="D30" s="626"/>
      <c r="E30" s="628" t="s">
        <v>29</v>
      </c>
      <c r="F30" s="628"/>
      <c r="G30" s="627"/>
      <c r="H30" s="621"/>
      <c r="I30" s="621"/>
      <c r="K30" s="626"/>
      <c r="L30" s="626"/>
      <c r="M30" s="628" t="s">
        <v>31</v>
      </c>
      <c r="N30" s="628"/>
      <c r="O30" s="627"/>
      <c r="P30" s="621"/>
      <c r="Q30" s="621"/>
    </row>
    <row r="31" spans="1:13" ht="7.5" customHeight="1">
      <c r="A31" s="63"/>
      <c r="B31" s="5"/>
      <c r="C31" s="5"/>
      <c r="D31" s="64"/>
      <c r="E31" s="64"/>
      <c r="F31" s="67"/>
      <c r="G31" s="67"/>
      <c r="H31" s="31"/>
      <c r="I31" s="68"/>
      <c r="J31" s="68"/>
      <c r="K31" s="18"/>
      <c r="L31" s="18"/>
      <c r="M31" s="18"/>
    </row>
    <row r="32" spans="1:10" ht="13.5" customHeight="1">
      <c r="A32" s="85" t="s">
        <v>57</v>
      </c>
      <c r="B32" s="70" t="s">
        <v>135</v>
      </c>
      <c r="C32" s="5"/>
      <c r="D32" s="64"/>
      <c r="E32" s="64"/>
      <c r="F32" s="67"/>
      <c r="G32" s="67"/>
      <c r="H32" s="31"/>
      <c r="I32" s="68"/>
      <c r="J32" s="68"/>
    </row>
    <row r="33" spans="1:13" ht="12" customHeight="1">
      <c r="A33" s="5"/>
      <c r="B33" s="64" t="s">
        <v>59</v>
      </c>
      <c r="C33" s="140" t="s">
        <v>58</v>
      </c>
      <c r="D33" s="64"/>
      <c r="E33" s="64"/>
      <c r="F33" s="140"/>
      <c r="G33" s="67"/>
      <c r="H33" s="31"/>
      <c r="I33" s="68"/>
      <c r="J33" s="68"/>
      <c r="K33" s="80"/>
      <c r="L33" s="80"/>
      <c r="M33" s="71"/>
    </row>
    <row r="34" spans="1:13" ht="12" customHeight="1">
      <c r="A34" s="5"/>
      <c r="B34" s="64"/>
      <c r="C34" s="141" t="s">
        <v>136</v>
      </c>
      <c r="D34" s="64"/>
      <c r="E34" s="64"/>
      <c r="F34" s="141"/>
      <c r="G34" s="67"/>
      <c r="H34" s="31"/>
      <c r="I34" s="68"/>
      <c r="J34" s="68"/>
      <c r="K34" s="80"/>
      <c r="L34" s="80"/>
      <c r="M34" s="71"/>
    </row>
    <row r="35" spans="1:13" ht="12" customHeight="1">
      <c r="A35" s="5"/>
      <c r="B35" s="64" t="s">
        <v>61</v>
      </c>
      <c r="C35" s="140" t="s">
        <v>60</v>
      </c>
      <c r="D35" s="64"/>
      <c r="E35" s="64"/>
      <c r="F35" s="140"/>
      <c r="G35" s="67"/>
      <c r="H35" s="31"/>
      <c r="I35" s="68"/>
      <c r="J35" s="68"/>
      <c r="K35" s="80"/>
      <c r="L35" s="80"/>
      <c r="M35" s="71"/>
    </row>
    <row r="36" spans="1:13" ht="12" customHeight="1">
      <c r="A36" s="5"/>
      <c r="B36" s="64"/>
      <c r="C36" s="141" t="s">
        <v>209</v>
      </c>
      <c r="D36" s="64"/>
      <c r="E36" s="64"/>
      <c r="F36" s="141"/>
      <c r="G36" s="67"/>
      <c r="H36" s="31"/>
      <c r="I36" s="68"/>
      <c r="J36" s="68"/>
      <c r="K36" s="80"/>
      <c r="L36" s="80"/>
      <c r="M36" s="71"/>
    </row>
    <row r="37" spans="2:13" ht="12" customHeight="1">
      <c r="B37" s="64" t="s">
        <v>63</v>
      </c>
      <c r="C37" s="72" t="s">
        <v>62</v>
      </c>
      <c r="D37" s="71"/>
      <c r="E37" s="64"/>
      <c r="F37" s="72"/>
      <c r="G37" s="80"/>
      <c r="H37" s="80"/>
      <c r="I37" s="80"/>
      <c r="J37" s="80"/>
      <c r="K37" s="80"/>
      <c r="L37" s="80"/>
      <c r="M37" s="71"/>
    </row>
    <row r="38" spans="2:13" ht="12" customHeight="1">
      <c r="B38" s="64"/>
      <c r="C38" s="141" t="s">
        <v>214</v>
      </c>
      <c r="D38" s="71"/>
      <c r="E38" s="64"/>
      <c r="F38" s="141"/>
      <c r="G38" s="80"/>
      <c r="H38" s="80"/>
      <c r="I38" s="80"/>
      <c r="J38" s="80"/>
      <c r="K38" s="80"/>
      <c r="L38" s="80"/>
      <c r="M38" s="71"/>
    </row>
    <row r="39" spans="1:13" ht="12" customHeight="1">
      <c r="A39" s="5"/>
      <c r="B39" s="64" t="s">
        <v>65</v>
      </c>
      <c r="C39" s="72" t="s">
        <v>64</v>
      </c>
      <c r="D39" s="71"/>
      <c r="E39" s="64"/>
      <c r="F39" s="72"/>
      <c r="G39" s="80"/>
      <c r="H39" s="80"/>
      <c r="I39" s="80"/>
      <c r="J39" s="80"/>
      <c r="K39" s="80"/>
      <c r="L39" s="80"/>
      <c r="M39" s="71"/>
    </row>
    <row r="40" spans="1:13" ht="12" customHeight="1">
      <c r="A40" s="5"/>
      <c r="B40" s="63"/>
      <c r="C40" s="141" t="s">
        <v>180</v>
      </c>
      <c r="D40" s="71"/>
      <c r="E40" s="64"/>
      <c r="F40" s="141"/>
      <c r="G40" s="80"/>
      <c r="H40" s="80"/>
      <c r="I40" s="80"/>
      <c r="J40" s="80"/>
      <c r="K40" s="80"/>
      <c r="L40" s="80"/>
      <c r="M40" s="71"/>
    </row>
    <row r="41" spans="1:3" ht="7.5" customHeight="1">
      <c r="A41" s="5"/>
      <c r="B41" s="5"/>
      <c r="C41" s="5"/>
    </row>
    <row r="42" spans="1:3" ht="13.5" customHeight="1">
      <c r="A42" s="86" t="s">
        <v>67</v>
      </c>
      <c r="B42" s="70" t="s">
        <v>66</v>
      </c>
      <c r="C42" s="69"/>
    </row>
    <row r="43" spans="1:10" ht="12" customHeight="1">
      <c r="A43" s="5"/>
      <c r="B43" s="64" t="s">
        <v>11</v>
      </c>
      <c r="C43" s="626" t="s">
        <v>68</v>
      </c>
      <c r="D43" s="626"/>
      <c r="E43" s="71" t="s">
        <v>69</v>
      </c>
      <c r="F43" s="71"/>
      <c r="G43" s="71"/>
      <c r="H43" s="71"/>
      <c r="I43" s="71"/>
      <c r="J43" s="71"/>
    </row>
    <row r="44" spans="1:10" ht="12" customHeight="1">
      <c r="A44" s="5"/>
      <c r="B44" s="64" t="s">
        <v>71</v>
      </c>
      <c r="C44" s="626" t="s">
        <v>70</v>
      </c>
      <c r="D44" s="626"/>
      <c r="E44" s="71" t="s">
        <v>72</v>
      </c>
      <c r="F44" s="71"/>
      <c r="G44" s="71"/>
      <c r="H44" s="71"/>
      <c r="I44" s="71"/>
      <c r="J44" s="71"/>
    </row>
    <row r="45" spans="1:10" ht="7.5" customHeight="1">
      <c r="A45" s="5"/>
      <c r="B45" s="5"/>
      <c r="C45" s="64"/>
      <c r="D45" s="64"/>
      <c r="E45" s="71"/>
      <c r="F45" s="71"/>
      <c r="G45" s="71"/>
      <c r="H45" s="71"/>
      <c r="I45" s="71"/>
      <c r="J45" s="71"/>
    </row>
    <row r="46" spans="1:3" ht="13.5" customHeight="1">
      <c r="A46" s="84" t="s">
        <v>73</v>
      </c>
      <c r="B46" s="70" t="s">
        <v>74</v>
      </c>
      <c r="C46" s="69"/>
    </row>
    <row r="47" spans="1:2" ht="13.5" customHeight="1">
      <c r="A47" s="4"/>
      <c r="B47" s="72" t="s">
        <v>100</v>
      </c>
    </row>
    <row r="48" spans="1:3" ht="4.5" customHeight="1" thickBot="1">
      <c r="A48" s="4"/>
      <c r="B48" s="4"/>
      <c r="C48" s="72"/>
    </row>
    <row r="49" spans="1:14" ht="12" customHeight="1">
      <c r="A49" s="5"/>
      <c r="B49" s="5"/>
      <c r="C49" s="681" t="s">
        <v>84</v>
      </c>
      <c r="D49" s="682"/>
      <c r="E49" s="682"/>
      <c r="F49" s="682"/>
      <c r="G49" s="682"/>
      <c r="H49" s="683"/>
      <c r="I49" s="672" t="s">
        <v>86</v>
      </c>
      <c r="J49" s="673"/>
      <c r="K49" s="87" t="s">
        <v>87</v>
      </c>
      <c r="L49" s="88"/>
      <c r="M49" s="91"/>
      <c r="N49" s="92"/>
    </row>
    <row r="50" spans="1:14" ht="12" customHeight="1">
      <c r="A50" s="5"/>
      <c r="B50" s="5"/>
      <c r="C50" s="667"/>
      <c r="D50" s="684"/>
      <c r="E50" s="684"/>
      <c r="F50" s="684"/>
      <c r="G50" s="684"/>
      <c r="H50" s="668"/>
      <c r="I50" s="633" t="s">
        <v>85</v>
      </c>
      <c r="J50" s="634"/>
      <c r="K50" s="89" t="s">
        <v>181</v>
      </c>
      <c r="L50" s="90"/>
      <c r="M50" s="91"/>
      <c r="N50" s="92"/>
    </row>
    <row r="51" spans="1:16" ht="12" customHeight="1">
      <c r="A51" s="5"/>
      <c r="B51" s="5"/>
      <c r="C51" s="665" t="s">
        <v>88</v>
      </c>
      <c r="D51" s="666"/>
      <c r="E51" s="662" t="s">
        <v>137</v>
      </c>
      <c r="F51" s="663"/>
      <c r="G51" s="663"/>
      <c r="H51" s="664"/>
      <c r="I51" s="224"/>
      <c r="J51" s="225">
        <v>2</v>
      </c>
      <c r="K51" s="223" t="s">
        <v>97</v>
      </c>
      <c r="L51" s="226"/>
      <c r="M51" s="91"/>
      <c r="N51" s="92"/>
      <c r="O51" s="661"/>
      <c r="P51" s="661"/>
    </row>
    <row r="52" spans="1:16" ht="12" customHeight="1">
      <c r="A52" s="5"/>
      <c r="B52" s="5"/>
      <c r="C52" s="667"/>
      <c r="D52" s="668"/>
      <c r="E52" s="669" t="s">
        <v>92</v>
      </c>
      <c r="F52" s="670"/>
      <c r="G52" s="670"/>
      <c r="H52" s="671"/>
      <c r="I52" s="232"/>
      <c r="J52" s="233">
        <v>2</v>
      </c>
      <c r="K52" s="231" t="s">
        <v>97</v>
      </c>
      <c r="L52" s="234"/>
      <c r="M52" s="91"/>
      <c r="N52" s="92"/>
      <c r="O52" s="661"/>
      <c r="P52" s="661"/>
    </row>
    <row r="53" spans="1:14" ht="12" customHeight="1">
      <c r="A53" s="5"/>
      <c r="B53" s="5"/>
      <c r="C53" s="665" t="s">
        <v>89</v>
      </c>
      <c r="D53" s="666"/>
      <c r="E53" s="662" t="s">
        <v>93</v>
      </c>
      <c r="F53" s="663"/>
      <c r="G53" s="663"/>
      <c r="H53" s="664"/>
      <c r="I53" s="224"/>
      <c r="J53" s="225">
        <v>4</v>
      </c>
      <c r="K53" s="223" t="s">
        <v>97</v>
      </c>
      <c r="L53" s="226"/>
      <c r="M53" s="91"/>
      <c r="N53" s="92"/>
    </row>
    <row r="54" spans="1:14" ht="12" customHeight="1">
      <c r="A54" s="5"/>
      <c r="B54" s="5"/>
      <c r="C54" s="674"/>
      <c r="D54" s="675"/>
      <c r="E54" s="678" t="s">
        <v>95</v>
      </c>
      <c r="F54" s="679"/>
      <c r="G54" s="679"/>
      <c r="H54" s="680"/>
      <c r="I54" s="244"/>
      <c r="J54" s="245">
        <v>2</v>
      </c>
      <c r="K54" s="227" t="s">
        <v>97</v>
      </c>
      <c r="L54" s="246"/>
      <c r="M54" s="91"/>
      <c r="N54" s="92"/>
    </row>
    <row r="55" spans="1:14" ht="12" customHeight="1">
      <c r="A55" s="5"/>
      <c r="B55" s="5"/>
      <c r="C55" s="667"/>
      <c r="D55" s="668"/>
      <c r="E55" s="669" t="s">
        <v>208</v>
      </c>
      <c r="F55" s="670"/>
      <c r="G55" s="670"/>
      <c r="H55" s="671"/>
      <c r="I55" s="232"/>
      <c r="J55" s="233">
        <v>1</v>
      </c>
      <c r="K55" s="231" t="s">
        <v>97</v>
      </c>
      <c r="L55" s="234"/>
      <c r="M55" s="91"/>
      <c r="N55" s="92"/>
    </row>
    <row r="56" spans="1:14" ht="12" customHeight="1">
      <c r="A56" s="5"/>
      <c r="B56" s="5"/>
      <c r="C56" s="665" t="s">
        <v>90</v>
      </c>
      <c r="D56" s="666"/>
      <c r="E56" s="662" t="s">
        <v>96</v>
      </c>
      <c r="F56" s="663"/>
      <c r="G56" s="663"/>
      <c r="H56" s="664"/>
      <c r="I56" s="224"/>
      <c r="J56" s="225">
        <v>2</v>
      </c>
      <c r="K56" s="223" t="s">
        <v>97</v>
      </c>
      <c r="L56" s="226"/>
      <c r="M56" s="91"/>
      <c r="N56" s="92"/>
    </row>
    <row r="57" spans="1:14" ht="12" customHeight="1">
      <c r="A57" s="5"/>
      <c r="B57" s="5"/>
      <c r="C57" s="674"/>
      <c r="D57" s="675"/>
      <c r="E57" s="678" t="s">
        <v>210</v>
      </c>
      <c r="F57" s="679"/>
      <c r="G57" s="679"/>
      <c r="H57" s="680"/>
      <c r="I57" s="256"/>
      <c r="J57" s="92">
        <v>2</v>
      </c>
      <c r="K57" s="255" t="s">
        <v>97</v>
      </c>
      <c r="L57" s="257"/>
      <c r="M57" s="91"/>
      <c r="N57" s="92"/>
    </row>
    <row r="58" spans="1:14" ht="12" customHeight="1">
      <c r="A58" s="5"/>
      <c r="B58" s="5"/>
      <c r="C58" s="667"/>
      <c r="D58" s="668"/>
      <c r="E58" s="669" t="s">
        <v>211</v>
      </c>
      <c r="F58" s="670"/>
      <c r="G58" s="670"/>
      <c r="H58" s="671"/>
      <c r="I58" s="232"/>
      <c r="J58" s="233">
        <v>1</v>
      </c>
      <c r="K58" s="231" t="s">
        <v>97</v>
      </c>
      <c r="L58" s="234"/>
      <c r="M58" s="91"/>
      <c r="N58" s="92"/>
    </row>
    <row r="59" spans="1:14" ht="12" customHeight="1">
      <c r="A59" s="5"/>
      <c r="B59" s="5"/>
      <c r="C59" s="220"/>
      <c r="D59" s="221"/>
      <c r="E59" s="662" t="s">
        <v>200</v>
      </c>
      <c r="F59" s="663"/>
      <c r="G59" s="663"/>
      <c r="H59" s="664"/>
      <c r="I59" s="224"/>
      <c r="J59" s="225">
        <v>2</v>
      </c>
      <c r="K59" s="223" t="s">
        <v>97</v>
      </c>
      <c r="L59" s="226"/>
      <c r="M59" s="91"/>
      <c r="N59" s="92"/>
    </row>
    <row r="60" spans="1:14" ht="12" customHeight="1">
      <c r="A60" s="5"/>
      <c r="B60" s="5"/>
      <c r="C60" s="674" t="s">
        <v>91</v>
      </c>
      <c r="D60" s="675"/>
      <c r="E60" s="678" t="s">
        <v>94</v>
      </c>
      <c r="F60" s="679"/>
      <c r="G60" s="679"/>
      <c r="H60" s="680"/>
      <c r="I60" s="228"/>
      <c r="J60" s="229">
        <v>2</v>
      </c>
      <c r="K60" s="227" t="s">
        <v>97</v>
      </c>
      <c r="L60" s="230"/>
      <c r="M60" s="91"/>
      <c r="N60" s="92"/>
    </row>
    <row r="61" spans="1:14" ht="12" customHeight="1" thickBot="1">
      <c r="A61" s="5"/>
      <c r="B61" s="5"/>
      <c r="C61" s="93"/>
      <c r="D61" s="94"/>
      <c r="E61" s="94"/>
      <c r="F61" s="94" t="s">
        <v>35</v>
      </c>
      <c r="G61" s="94"/>
      <c r="H61" s="95"/>
      <c r="I61" s="96"/>
      <c r="J61" s="94">
        <f>SUM(J51:J60)</f>
        <v>20</v>
      </c>
      <c r="K61" s="98" t="s">
        <v>97</v>
      </c>
      <c r="L61" s="97"/>
      <c r="M61" s="91"/>
      <c r="N61" s="92"/>
    </row>
    <row r="62" spans="1:3" ht="7.5" customHeight="1">
      <c r="A62" s="5"/>
      <c r="B62" s="5"/>
      <c r="C62" s="5"/>
    </row>
    <row r="63" spans="1:3" ht="13.5" customHeight="1">
      <c r="A63" s="84" t="s">
        <v>98</v>
      </c>
      <c r="B63" s="70" t="s">
        <v>99</v>
      </c>
      <c r="C63" s="69"/>
    </row>
    <row r="64" spans="1:3" ht="12" customHeight="1">
      <c r="A64" s="5"/>
      <c r="B64" s="72" t="s">
        <v>101</v>
      </c>
      <c r="C64" s="5"/>
    </row>
    <row r="65" spans="1:3" ht="4.5" customHeight="1" thickBot="1">
      <c r="A65" s="5"/>
      <c r="B65" s="72"/>
      <c r="C65" s="5"/>
    </row>
    <row r="66" spans="1:19" ht="12" customHeight="1">
      <c r="A66" s="99"/>
      <c r="B66" s="48"/>
      <c r="C66" s="676" t="s">
        <v>9</v>
      </c>
      <c r="D66" s="639" t="s">
        <v>10</v>
      </c>
      <c r="E66" s="660" t="s">
        <v>12</v>
      </c>
      <c r="F66" s="660"/>
      <c r="G66" s="660"/>
      <c r="H66" s="660"/>
      <c r="I66" s="660"/>
      <c r="J66" s="635" t="s">
        <v>13</v>
      </c>
      <c r="K66" s="636"/>
      <c r="L66" s="635" t="s">
        <v>16</v>
      </c>
      <c r="M66" s="636"/>
      <c r="N66" s="635" t="s">
        <v>139</v>
      </c>
      <c r="O66" s="636"/>
      <c r="P66" s="635" t="s">
        <v>17</v>
      </c>
      <c r="Q66" s="651"/>
      <c r="R66" s="47"/>
      <c r="S66" s="7"/>
    </row>
    <row r="67" spans="1:19" ht="12" customHeight="1">
      <c r="A67" s="100"/>
      <c r="B67" s="18"/>
      <c r="C67" s="677"/>
      <c r="D67" s="640"/>
      <c r="E67" s="51" t="s">
        <v>18</v>
      </c>
      <c r="F67" s="51" t="s">
        <v>20</v>
      </c>
      <c r="G67" s="51" t="s">
        <v>32</v>
      </c>
      <c r="H67" s="51" t="s">
        <v>33</v>
      </c>
      <c r="I67" s="653" t="s">
        <v>35</v>
      </c>
      <c r="J67" s="637" t="s">
        <v>14</v>
      </c>
      <c r="K67" s="638"/>
      <c r="L67" s="637"/>
      <c r="M67" s="638"/>
      <c r="N67" s="637"/>
      <c r="O67" s="638"/>
      <c r="P67" s="637"/>
      <c r="Q67" s="652"/>
      <c r="R67" s="47"/>
      <c r="S67" s="7"/>
    </row>
    <row r="68" spans="1:19" ht="12" customHeight="1">
      <c r="A68" s="100"/>
      <c r="B68" s="18"/>
      <c r="C68" s="677"/>
      <c r="D68" s="52" t="s">
        <v>11</v>
      </c>
      <c r="E68" s="52" t="s">
        <v>19</v>
      </c>
      <c r="F68" s="52" t="s">
        <v>19</v>
      </c>
      <c r="G68" s="52" t="s">
        <v>19</v>
      </c>
      <c r="H68" s="52" t="s">
        <v>34</v>
      </c>
      <c r="I68" s="654"/>
      <c r="J68" s="658" t="s">
        <v>15</v>
      </c>
      <c r="K68" s="659"/>
      <c r="L68" s="655" t="s">
        <v>21</v>
      </c>
      <c r="M68" s="657"/>
      <c r="N68" s="658" t="s">
        <v>22</v>
      </c>
      <c r="O68" s="659"/>
      <c r="P68" s="655" t="s">
        <v>105</v>
      </c>
      <c r="Q68" s="656"/>
      <c r="R68" s="47"/>
      <c r="S68" s="7"/>
    </row>
    <row r="69" spans="1:23" ht="12" customHeight="1">
      <c r="A69" s="47"/>
      <c r="B69" s="47"/>
      <c r="C69" s="101" t="s">
        <v>23</v>
      </c>
      <c r="D69" s="49">
        <v>100</v>
      </c>
      <c r="E69" s="103">
        <v>4</v>
      </c>
      <c r="F69" s="103">
        <v>4</v>
      </c>
      <c r="G69" s="103">
        <v>2</v>
      </c>
      <c r="H69" s="103">
        <v>4</v>
      </c>
      <c r="I69" s="103">
        <f>SUM(E69:H69)</f>
        <v>14</v>
      </c>
      <c r="J69" s="631">
        <f>D69+I69</f>
        <v>114</v>
      </c>
      <c r="K69" s="632"/>
      <c r="L69" s="649">
        <v>18000000</v>
      </c>
      <c r="M69" s="650"/>
      <c r="N69" s="641">
        <f>ROUND(J69/L69*1000000,5)</f>
        <v>6.33333</v>
      </c>
      <c r="O69" s="642"/>
      <c r="P69" s="107">
        <f>RANK(N69,$N$69:$O$75)</f>
        <v>1</v>
      </c>
      <c r="Q69" s="108" t="s">
        <v>106</v>
      </c>
      <c r="R69" s="47"/>
      <c r="S69" s="111"/>
      <c r="W69" s="112"/>
    </row>
    <row r="70" spans="1:19" ht="12" customHeight="1">
      <c r="A70" s="47"/>
      <c r="B70" s="47"/>
      <c r="C70" s="101" t="s">
        <v>24</v>
      </c>
      <c r="D70" s="49">
        <v>100</v>
      </c>
      <c r="E70" s="103">
        <v>2</v>
      </c>
      <c r="F70" s="103">
        <v>6</v>
      </c>
      <c r="G70" s="103">
        <v>3</v>
      </c>
      <c r="H70" s="103">
        <v>3</v>
      </c>
      <c r="I70" s="103">
        <f aca="true" t="shared" si="0" ref="I70:I75">SUM(E70:H70)</f>
        <v>14</v>
      </c>
      <c r="J70" s="631">
        <f aca="true" t="shared" si="1" ref="J70:J75">D70+I70</f>
        <v>114</v>
      </c>
      <c r="K70" s="632"/>
      <c r="L70" s="649">
        <v>18100000</v>
      </c>
      <c r="M70" s="650"/>
      <c r="N70" s="641">
        <f aca="true" t="shared" si="2" ref="N70:N75">ROUND(J70/L70*1000000,5)</f>
        <v>6.29834</v>
      </c>
      <c r="O70" s="642"/>
      <c r="P70" s="107">
        <f aca="true" t="shared" si="3" ref="P70:P75">RANK(N70,$N$69:$O$75)</f>
        <v>3</v>
      </c>
      <c r="Q70" s="108"/>
      <c r="R70" s="47"/>
      <c r="S70" s="7"/>
    </row>
    <row r="71" spans="1:19" ht="12" customHeight="1">
      <c r="A71" s="47"/>
      <c r="B71" s="47"/>
      <c r="C71" s="101" t="s">
        <v>25</v>
      </c>
      <c r="D71" s="49">
        <v>100</v>
      </c>
      <c r="E71" s="103">
        <v>4</v>
      </c>
      <c r="F71" s="103">
        <v>5</v>
      </c>
      <c r="G71" s="103">
        <v>4</v>
      </c>
      <c r="H71" s="103">
        <v>2</v>
      </c>
      <c r="I71" s="103">
        <f t="shared" si="0"/>
        <v>15</v>
      </c>
      <c r="J71" s="631">
        <f t="shared" si="1"/>
        <v>115</v>
      </c>
      <c r="K71" s="632"/>
      <c r="L71" s="649">
        <v>18250000</v>
      </c>
      <c r="M71" s="650"/>
      <c r="N71" s="641">
        <f t="shared" si="2"/>
        <v>6.30137</v>
      </c>
      <c r="O71" s="642"/>
      <c r="P71" s="107">
        <f t="shared" si="3"/>
        <v>2</v>
      </c>
      <c r="Q71" s="108"/>
      <c r="R71" s="47"/>
      <c r="S71" s="7"/>
    </row>
    <row r="72" spans="1:19" ht="12" customHeight="1">
      <c r="A72" s="47"/>
      <c r="B72" s="47"/>
      <c r="C72" s="101" t="s">
        <v>26</v>
      </c>
      <c r="D72" s="49">
        <v>100</v>
      </c>
      <c r="E72" s="103">
        <v>1</v>
      </c>
      <c r="F72" s="103">
        <v>3</v>
      </c>
      <c r="G72" s="103">
        <v>2</v>
      </c>
      <c r="H72" s="103">
        <v>3</v>
      </c>
      <c r="I72" s="103">
        <f t="shared" si="0"/>
        <v>9</v>
      </c>
      <c r="J72" s="631">
        <f t="shared" si="1"/>
        <v>109</v>
      </c>
      <c r="K72" s="632"/>
      <c r="L72" s="649">
        <v>18400000</v>
      </c>
      <c r="M72" s="650"/>
      <c r="N72" s="641">
        <f t="shared" si="2"/>
        <v>5.92391</v>
      </c>
      <c r="O72" s="642"/>
      <c r="P72" s="107">
        <f t="shared" si="3"/>
        <v>7</v>
      </c>
      <c r="Q72" s="108"/>
      <c r="R72" s="47"/>
      <c r="S72" s="7"/>
    </row>
    <row r="73" spans="1:19" ht="12" customHeight="1">
      <c r="A73" s="47"/>
      <c r="B73" s="47"/>
      <c r="C73" s="101" t="s">
        <v>27</v>
      </c>
      <c r="D73" s="49">
        <v>100</v>
      </c>
      <c r="E73" s="103">
        <v>1</v>
      </c>
      <c r="F73" s="103">
        <v>4</v>
      </c>
      <c r="G73" s="103">
        <v>4</v>
      </c>
      <c r="H73" s="103">
        <v>2</v>
      </c>
      <c r="I73" s="103">
        <f t="shared" si="0"/>
        <v>11</v>
      </c>
      <c r="J73" s="631">
        <f t="shared" si="1"/>
        <v>111</v>
      </c>
      <c r="K73" s="632"/>
      <c r="L73" s="649">
        <v>18500000</v>
      </c>
      <c r="M73" s="650"/>
      <c r="N73" s="641">
        <f t="shared" si="2"/>
        <v>6</v>
      </c>
      <c r="O73" s="642"/>
      <c r="P73" s="107">
        <f t="shared" si="3"/>
        <v>5</v>
      </c>
      <c r="Q73" s="108"/>
      <c r="R73" s="47"/>
      <c r="S73" s="7"/>
    </row>
    <row r="74" spans="1:19" ht="12" customHeight="1">
      <c r="A74" s="47"/>
      <c r="B74" s="47"/>
      <c r="C74" s="101" t="s">
        <v>36</v>
      </c>
      <c r="D74" s="49">
        <v>100</v>
      </c>
      <c r="E74" s="103">
        <v>0</v>
      </c>
      <c r="F74" s="103">
        <v>7</v>
      </c>
      <c r="G74" s="103">
        <v>3</v>
      </c>
      <c r="H74" s="103">
        <v>4</v>
      </c>
      <c r="I74" s="103">
        <f t="shared" si="0"/>
        <v>14</v>
      </c>
      <c r="J74" s="631">
        <f t="shared" si="1"/>
        <v>114</v>
      </c>
      <c r="K74" s="632"/>
      <c r="L74" s="649">
        <v>18600000</v>
      </c>
      <c r="M74" s="650"/>
      <c r="N74" s="641">
        <f t="shared" si="2"/>
        <v>6.12903</v>
      </c>
      <c r="O74" s="642"/>
      <c r="P74" s="107">
        <f t="shared" si="3"/>
        <v>4</v>
      </c>
      <c r="Q74" s="108"/>
      <c r="R74" s="47"/>
      <c r="S74" s="7"/>
    </row>
    <row r="75" spans="1:19" ht="12" customHeight="1" thickBot="1">
      <c r="A75" s="47"/>
      <c r="B75" s="47"/>
      <c r="C75" s="102" t="s">
        <v>37</v>
      </c>
      <c r="D75" s="50">
        <v>100</v>
      </c>
      <c r="E75" s="104">
        <v>4</v>
      </c>
      <c r="F75" s="104">
        <v>2</v>
      </c>
      <c r="G75" s="104">
        <v>2</v>
      </c>
      <c r="H75" s="104">
        <v>4</v>
      </c>
      <c r="I75" s="104">
        <f t="shared" si="0"/>
        <v>12</v>
      </c>
      <c r="J75" s="643">
        <f t="shared" si="1"/>
        <v>112</v>
      </c>
      <c r="K75" s="644"/>
      <c r="L75" s="645">
        <v>18700000</v>
      </c>
      <c r="M75" s="646"/>
      <c r="N75" s="647">
        <f t="shared" si="2"/>
        <v>5.9893</v>
      </c>
      <c r="O75" s="648"/>
      <c r="P75" s="109">
        <f t="shared" si="3"/>
        <v>6</v>
      </c>
      <c r="Q75" s="110"/>
      <c r="R75" s="47"/>
      <c r="S75" s="7"/>
    </row>
    <row r="76" spans="1:9" ht="12" customHeight="1">
      <c r="A76" s="5"/>
      <c r="B76" s="5"/>
      <c r="C76" s="5"/>
      <c r="G76" s="80"/>
      <c r="H76" s="80"/>
      <c r="I76" s="80" t="s">
        <v>107</v>
      </c>
    </row>
    <row r="77" spans="1:3" ht="12" customHeight="1">
      <c r="A77" s="5"/>
      <c r="B77" s="5"/>
      <c r="C77" s="5"/>
    </row>
    <row r="78" spans="1:3" ht="12" customHeight="1">
      <c r="A78" s="5"/>
      <c r="B78" s="5"/>
      <c r="C78" s="5"/>
    </row>
    <row r="79" spans="1:3" ht="12" customHeight="1">
      <c r="A79" s="5"/>
      <c r="B79" s="5"/>
      <c r="C79" s="5"/>
    </row>
    <row r="80" spans="1:3" ht="12" customHeight="1">
      <c r="A80" s="4"/>
      <c r="B80" s="4"/>
      <c r="C80" s="4"/>
    </row>
    <row r="81" spans="1:3" ht="12" customHeight="1">
      <c r="A81" s="4"/>
      <c r="B81" s="4"/>
      <c r="C81" s="4"/>
    </row>
    <row r="82" spans="1:3" ht="12" customHeight="1">
      <c r="A82" s="14" t="s">
        <v>48</v>
      </c>
      <c r="B82" s="14"/>
      <c r="C82" s="14"/>
    </row>
    <row r="83" ht="12" customHeight="1"/>
    <row r="84" ht="12" customHeight="1"/>
    <row r="85" ht="12" customHeight="1"/>
    <row r="86" ht="12" customHeight="1"/>
  </sheetData>
  <sheetProtection formatCells="0" formatColumns="0" formatRows="0" insertColumns="0" insertRows="0" insertHyperlinks="0" deleteColumns="0" deleteRows="0" sort="0" autoFilter="0" pivotTables="0"/>
  <mergeCells count="70">
    <mergeCell ref="E29:F29"/>
    <mergeCell ref="G29:G30"/>
    <mergeCell ref="H29:I30"/>
    <mergeCell ref="E30:F30"/>
    <mergeCell ref="C29:D30"/>
    <mergeCell ref="C49:H50"/>
    <mergeCell ref="E55:H55"/>
    <mergeCell ref="C43:D43"/>
    <mergeCell ref="C53:D55"/>
    <mergeCell ref="C66:C68"/>
    <mergeCell ref="E60:H60"/>
    <mergeCell ref="E51:H51"/>
    <mergeCell ref="C60:D60"/>
    <mergeCell ref="E59:H59"/>
    <mergeCell ref="E54:H54"/>
    <mergeCell ref="E57:H57"/>
    <mergeCell ref="O52:P52"/>
    <mergeCell ref="O51:P51"/>
    <mergeCell ref="E56:H56"/>
    <mergeCell ref="C44:D44"/>
    <mergeCell ref="C51:D52"/>
    <mergeCell ref="E52:H52"/>
    <mergeCell ref="I49:J49"/>
    <mergeCell ref="C56:D58"/>
    <mergeCell ref="E58:H58"/>
    <mergeCell ref="E53:H53"/>
    <mergeCell ref="L74:M74"/>
    <mergeCell ref="P66:Q67"/>
    <mergeCell ref="I67:I68"/>
    <mergeCell ref="P68:Q68"/>
    <mergeCell ref="L68:M68"/>
    <mergeCell ref="J68:K68"/>
    <mergeCell ref="L66:M67"/>
    <mergeCell ref="N66:O67"/>
    <mergeCell ref="N68:O68"/>
    <mergeCell ref="E66:I66"/>
    <mergeCell ref="N70:O70"/>
    <mergeCell ref="N71:O71"/>
    <mergeCell ref="N69:O69"/>
    <mergeCell ref="L69:M69"/>
    <mergeCell ref="L70:M70"/>
    <mergeCell ref="L71:M71"/>
    <mergeCell ref="N74:O74"/>
    <mergeCell ref="J71:K71"/>
    <mergeCell ref="J74:K74"/>
    <mergeCell ref="J75:K75"/>
    <mergeCell ref="L75:M75"/>
    <mergeCell ref="N75:O75"/>
    <mergeCell ref="L72:M72"/>
    <mergeCell ref="L73:M73"/>
    <mergeCell ref="N72:O72"/>
    <mergeCell ref="N73:O73"/>
    <mergeCell ref="B5:D6"/>
    <mergeCell ref="C9:D10"/>
    <mergeCell ref="J72:K72"/>
    <mergeCell ref="J73:K73"/>
    <mergeCell ref="J69:K69"/>
    <mergeCell ref="J70:K70"/>
    <mergeCell ref="I50:J50"/>
    <mergeCell ref="J66:K66"/>
    <mergeCell ref="J67:K67"/>
    <mergeCell ref="D66:D67"/>
    <mergeCell ref="P29:Q30"/>
    <mergeCell ref="M15:M16"/>
    <mergeCell ref="J16:K17"/>
    <mergeCell ref="L17:M17"/>
    <mergeCell ref="K29:L30"/>
    <mergeCell ref="M29:N29"/>
    <mergeCell ref="O29:O30"/>
    <mergeCell ref="M30:N30"/>
  </mergeCells>
  <printOptions/>
  <pageMargins left="0.5905511811023623" right="0.1968503937007874" top="0.1968503937007874" bottom="0.1968503937007874" header="0.5118110236220472" footer="0.5118110236220472"/>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大垣市役所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ogaki</dc:creator>
  <cp:keywords/>
  <dc:description/>
  <cp:lastModifiedBy>吉川　祐輔</cp:lastModifiedBy>
  <cp:lastPrinted>2021-01-22T00:16:58Z</cp:lastPrinted>
  <dcterms:created xsi:type="dcterms:W3CDTF">2007-11-01T06:39:04Z</dcterms:created>
  <dcterms:modified xsi:type="dcterms:W3CDTF">2024-01-24T06:25:57Z</dcterms:modified>
  <cp:category/>
  <cp:version/>
  <cp:contentType/>
  <cp:contentStatus/>
</cp:coreProperties>
</file>