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X:\040_スポーツ振興Ｇ\★H30～スポーツ振興Ｇ\02　グループ業務\880600　部活動地域移行実証事業\3_市補助金関係\4_補助金関係様式\地域クラブ運営補助金\"/>
    </mc:Choice>
  </mc:AlternateContent>
  <xr:revisionPtr revIDLastSave="0" documentId="13_ncr:1_{7A25BE25-84FB-4583-BD70-257A0AC5E0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月開始団体" sheetId="1" r:id="rId1"/>
    <sheet name="9月開始団体" sheetId="3" r:id="rId2"/>
  </sheets>
  <definedNames>
    <definedName name="_xlnm.Print_Area" localSheetId="0">'4月開始団体'!$A$1:$K$35</definedName>
    <definedName name="_xlnm.Print_Area" localSheetId="1">'9月開始団体'!$A$1:$K$35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3" l="1"/>
  <c r="J25" i="3" s="1"/>
  <c r="H24" i="3"/>
  <c r="J24" i="3" s="1"/>
  <c r="H25" i="1"/>
  <c r="J25" i="1" s="1"/>
  <c r="H24" i="1"/>
  <c r="J24" i="1" s="1"/>
  <c r="J32" i="3"/>
  <c r="J31" i="3"/>
  <c r="J30" i="3" s="1"/>
  <c r="J26" i="3"/>
  <c r="E15" i="3"/>
  <c r="J15" i="3" s="1"/>
  <c r="J12" i="3" s="1"/>
  <c r="J11" i="3"/>
  <c r="J10" i="3"/>
  <c r="J9" i="3"/>
  <c r="J7" i="3" s="1"/>
  <c r="J26" i="1"/>
  <c r="E15" i="1"/>
  <c r="J15" i="1" s="1"/>
  <c r="J18" i="3" l="1"/>
  <c r="J22" i="3"/>
  <c r="J35" i="3" s="1"/>
  <c r="J32" i="1"/>
  <c r="J31" i="1"/>
  <c r="J30" i="1" l="1"/>
  <c r="J36" i="3"/>
  <c r="J22" i="1"/>
  <c r="J12" i="1"/>
  <c r="J9" i="1"/>
  <c r="J10" i="1"/>
  <c r="J11" i="1"/>
  <c r="J7" i="1" l="1"/>
  <c r="J35" i="1" l="1"/>
  <c r="J18" i="1"/>
  <c r="J36" i="1" l="1"/>
</calcChain>
</file>

<file path=xl/sharedStrings.xml><?xml version="1.0" encoding="utf-8"?>
<sst xmlns="http://schemas.openxmlformats.org/spreadsheetml/2006/main" count="192" uniqueCount="64">
  <si>
    <t>収支予算書</t>
    <rPh sb="0" eb="2">
      <t>シュウシ</t>
    </rPh>
    <rPh sb="2" eb="5">
      <t>ヨサンショ</t>
    </rPh>
    <phoneticPr fontId="2"/>
  </si>
  <si>
    <t>（収入）</t>
    <rPh sb="1" eb="3">
      <t>シュウニュウ</t>
    </rPh>
    <phoneticPr fontId="2"/>
  </si>
  <si>
    <t>会費</t>
    <rPh sb="0" eb="2">
      <t>カイヒ</t>
    </rPh>
    <phoneticPr fontId="2"/>
  </si>
  <si>
    <t>市補助金</t>
    <rPh sb="0" eb="4">
      <t>シホジョキン</t>
    </rPh>
    <phoneticPr fontId="2"/>
  </si>
  <si>
    <t>その他の収入</t>
    <rPh sb="2" eb="3">
      <t>タ</t>
    </rPh>
    <rPh sb="4" eb="6">
      <t>シュウニュウ</t>
    </rPh>
    <phoneticPr fontId="2"/>
  </si>
  <si>
    <t>前年度繰越金</t>
    <rPh sb="0" eb="3">
      <t>ゼンネンド</t>
    </rPh>
    <rPh sb="3" eb="6">
      <t>クリコシキン</t>
    </rPh>
    <phoneticPr fontId="2"/>
  </si>
  <si>
    <t>計</t>
    <rPh sb="0" eb="1">
      <t>ケイ</t>
    </rPh>
    <phoneticPr fontId="2"/>
  </si>
  <si>
    <t>円×</t>
    <rPh sb="0" eb="1">
      <t>エン</t>
    </rPh>
    <phoneticPr fontId="2"/>
  </si>
  <si>
    <t>[市内加入生徒数]</t>
    <rPh sb="1" eb="3">
      <t>シナイ</t>
    </rPh>
    <rPh sb="3" eb="5">
      <t>カニュウ</t>
    </rPh>
    <rPh sb="5" eb="8">
      <t>セイトスウ</t>
    </rPh>
    <phoneticPr fontId="2"/>
  </si>
  <si>
    <t>円×（</t>
    <rPh sb="0" eb="1">
      <t>エン</t>
    </rPh>
    <phoneticPr fontId="2"/>
  </si>
  <si>
    <t>人+</t>
    <rPh sb="0" eb="1">
      <t>ニン</t>
    </rPh>
    <phoneticPr fontId="2"/>
  </si>
  <si>
    <t>人）＝</t>
    <rPh sb="0" eb="1">
      <t>ニン</t>
    </rPh>
    <phoneticPr fontId="2"/>
  </si>
  <si>
    <t>円</t>
    <rPh sb="0" eb="1">
      <t>エン</t>
    </rPh>
    <phoneticPr fontId="2"/>
  </si>
  <si>
    <t>（</t>
    <phoneticPr fontId="2"/>
  </si>
  <si>
    <t>（支出）</t>
    <rPh sb="1" eb="3">
      <t>シシュツ</t>
    </rPh>
    <phoneticPr fontId="2"/>
  </si>
  <si>
    <t>指導者謝金</t>
    <rPh sb="0" eb="3">
      <t>シドウシャ</t>
    </rPh>
    <rPh sb="3" eb="5">
      <t>シャキン</t>
    </rPh>
    <phoneticPr fontId="2"/>
  </si>
  <si>
    <t>項　目</t>
    <rPh sb="0" eb="1">
      <t>コウ</t>
    </rPh>
    <rPh sb="2" eb="3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</si>
  <si>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</si>
  <si>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内訳：</t>
    <rPh sb="0" eb="2">
      <t>ウチワケ</t>
    </rPh>
    <phoneticPr fontId="2"/>
  </si>
  <si>
    <r>
      <t>内訳：</t>
    </r>
    <r>
      <rPr>
        <sz val="8"/>
        <color theme="1"/>
        <rFont val="Yu Gothic"/>
        <family val="3"/>
        <charset val="128"/>
        <scheme val="minor"/>
      </rPr>
      <t>[1人当り会費]</t>
    </r>
    <rPh sb="0" eb="2">
      <t>ウチワケ</t>
    </rPh>
    <rPh sb="5" eb="6">
      <t>ニン</t>
    </rPh>
    <rPh sb="6" eb="7">
      <t>アタ</t>
    </rPh>
    <rPh sb="8" eb="10">
      <t>カイヒ</t>
    </rPh>
    <phoneticPr fontId="2"/>
  </si>
  <si>
    <t>[市外加入生徒数]</t>
    <rPh sb="1" eb="3">
      <t>シガイ</t>
    </rPh>
    <rPh sb="3" eb="5">
      <t>カニュウ</t>
    </rPh>
    <rPh sb="5" eb="8">
      <t>セイトスウ</t>
    </rPh>
    <phoneticPr fontId="2"/>
  </si>
  <si>
    <t>千円未満切捨</t>
    <rPh sb="0" eb="2">
      <t>センエン</t>
    </rPh>
    <rPh sb="2" eb="4">
      <t>ミマン</t>
    </rPh>
    <rPh sb="4" eb="6">
      <t>キリス</t>
    </rPh>
    <phoneticPr fontId="2"/>
  </si>
  <si>
    <t>指導者1</t>
    <rPh sb="0" eb="3">
      <t>シドウシャ</t>
    </rPh>
    <phoneticPr fontId="2"/>
  </si>
  <si>
    <t>指導者2</t>
    <rPh sb="0" eb="3">
      <t>シドウシャ</t>
    </rPh>
    <phoneticPr fontId="2"/>
  </si>
  <si>
    <t>指導者3</t>
    <rPh sb="0" eb="3">
      <t>シドウシャ</t>
    </rPh>
    <phoneticPr fontId="2"/>
  </si>
  <si>
    <t>[1時間当り単価]</t>
    <rPh sb="2" eb="4">
      <t>ジカン</t>
    </rPh>
    <rPh sb="4" eb="5">
      <t>アタ</t>
    </rPh>
    <rPh sb="6" eb="8">
      <t>タンカ</t>
    </rPh>
    <phoneticPr fontId="2"/>
  </si>
  <si>
    <t>[休日指導時間]</t>
    <rPh sb="1" eb="3">
      <t>キュウジツ</t>
    </rPh>
    <rPh sb="3" eb="5">
      <t>シドウ</t>
    </rPh>
    <rPh sb="5" eb="7">
      <t>ジカン</t>
    </rPh>
    <phoneticPr fontId="2"/>
  </si>
  <si>
    <t>会場費</t>
    <rPh sb="0" eb="3">
      <t>カイジョウヒ</t>
    </rPh>
    <phoneticPr fontId="2"/>
  </si>
  <si>
    <t>消耗品費</t>
    <rPh sb="0" eb="4">
      <t>ショウモウヒンヒ</t>
    </rPh>
    <phoneticPr fontId="2"/>
  </si>
  <si>
    <t>備品購入費</t>
    <rPh sb="0" eb="5">
      <t>ビヒンコウニュウヒ</t>
    </rPh>
    <phoneticPr fontId="2"/>
  </si>
  <si>
    <t>保険代</t>
    <rPh sb="0" eb="3">
      <t>ホケンダイ</t>
    </rPh>
    <phoneticPr fontId="2"/>
  </si>
  <si>
    <t>その他の活動費</t>
    <rPh sb="2" eb="3">
      <t>タ</t>
    </rPh>
    <rPh sb="4" eb="7">
      <t>カツドウヒ</t>
    </rPh>
    <phoneticPr fontId="2"/>
  </si>
  <si>
    <t>円×</t>
    <rPh sb="0" eb="1">
      <t>エン</t>
    </rPh>
    <phoneticPr fontId="2"/>
  </si>
  <si>
    <t>人＝</t>
    <rPh sb="0" eb="1">
      <t>ニン</t>
    </rPh>
    <phoneticPr fontId="2"/>
  </si>
  <si>
    <t>←ここが「0」以外の場合、収支が合っていないため、
「0」となるように計画を見直してください。</t>
    <rPh sb="7" eb="9">
      <t>イガイ</t>
    </rPh>
    <rPh sb="10" eb="12">
      <t>バアイ</t>
    </rPh>
    <rPh sb="13" eb="15">
      <t>シュウシ</t>
    </rPh>
    <rPh sb="16" eb="17">
      <t>ア</t>
    </rPh>
    <rPh sb="35" eb="37">
      <t>ケイカク</t>
    </rPh>
    <rPh sb="38" eb="40">
      <t>ミナオ</t>
    </rPh>
    <phoneticPr fontId="2"/>
  </si>
  <si>
    <t>円×（</t>
    <phoneticPr fontId="2"/>
  </si>
  <si>
    <t>人+</t>
    <phoneticPr fontId="2"/>
  </si>
  <si>
    <t>人）＝</t>
    <phoneticPr fontId="2"/>
  </si>
  <si>
    <t>円</t>
    <rPh sb="0" eb="1">
      <t>エン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</si>
  <si>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</si>
  <si>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内訳：運営補助費</t>
    <rPh sb="0" eb="2">
      <t>ウチワケ</t>
    </rPh>
    <rPh sb="3" eb="8">
      <t>ウンエイホジョヒ</t>
    </rPh>
    <phoneticPr fontId="2"/>
  </si>
  <si>
    <t>人）×1/2＝</t>
    <rPh sb="0" eb="1">
      <t>ニン</t>
    </rPh>
    <phoneticPr fontId="2"/>
  </si>
  <si>
    <t>円</t>
    <rPh sb="0" eb="1">
      <t>エン</t>
    </rPh>
    <phoneticPr fontId="2"/>
  </si>
  <si>
    <t>※9月開始団体等、学年によって会費が</t>
    <rPh sb="2" eb="3">
      <t>ガツ</t>
    </rPh>
    <rPh sb="3" eb="5">
      <t>カイシ</t>
    </rPh>
    <rPh sb="5" eb="7">
      <t>ダンタイ</t>
    </rPh>
    <rPh sb="7" eb="8">
      <t>トウ</t>
    </rPh>
    <rPh sb="9" eb="11">
      <t>ガクネン</t>
    </rPh>
    <rPh sb="15" eb="17">
      <t>カイヒ</t>
    </rPh>
    <phoneticPr fontId="2"/>
  </si>
  <si>
    <t>　異ならない場合は1行に記入していただいて結構です。</t>
    <phoneticPr fontId="2"/>
  </si>
  <si>
    <t>※「運営補助費」は、支出欄の「指導者謝金」以外の</t>
    <phoneticPr fontId="2"/>
  </si>
  <si>
    <t>　経費が対象。（飲食費等除く）</t>
    <rPh sb="11" eb="12">
      <t>トウ</t>
    </rPh>
    <rPh sb="12" eb="13">
      <t>ノゾ</t>
    </rPh>
    <phoneticPr fontId="2"/>
  </si>
  <si>
    <t>　その合計が「31,500円+50人×市内加入生徒数」の額を</t>
    <phoneticPr fontId="2"/>
  </si>
  <si>
    <t>　下回ると、その合計額の1/2が補助金の額となります。</t>
    <phoneticPr fontId="2"/>
  </si>
  <si>
    <t>※網掛け部分入力していただくと、</t>
    <rPh sb="1" eb="3">
      <t>アミカ</t>
    </rPh>
    <rPh sb="4" eb="6">
      <t>ブブン</t>
    </rPh>
    <rPh sb="6" eb="8">
      <t>ニュウリョク</t>
    </rPh>
    <phoneticPr fontId="2"/>
  </si>
  <si>
    <t>　他は自動計算となります。</t>
    <phoneticPr fontId="2"/>
  </si>
  <si>
    <t>31500円+50円×</t>
    <phoneticPr fontId="2"/>
  </si>
  <si>
    <t>[市からの支払額]</t>
    <rPh sb="1" eb="2">
      <t>シ</t>
    </rPh>
    <rPh sb="5" eb="7">
      <t>シハライ</t>
    </rPh>
    <rPh sb="7" eb="8">
      <t>ガク</t>
    </rPh>
    <phoneticPr fontId="2"/>
  </si>
  <si>
    <t>時間－</t>
    <rPh sb="0" eb="2">
      <t>ジカン</t>
    </rPh>
    <phoneticPr fontId="2"/>
  </si>
  <si>
    <t>円＝</t>
    <rPh sb="0" eb="1">
      <t>エン</t>
    </rPh>
    <phoneticPr fontId="2"/>
  </si>
  <si>
    <t>※年間活動時間の2分の1(支給上限72時間)は、市から指導者に直接支払い</t>
    <rPh sb="1" eb="3">
      <t>ネンカン</t>
    </rPh>
    <rPh sb="3" eb="5">
      <t>カツドウ</t>
    </rPh>
    <rPh sb="5" eb="7">
      <t>ジカン</t>
    </rPh>
    <rPh sb="9" eb="10">
      <t>ブン</t>
    </rPh>
    <rPh sb="13" eb="15">
      <t>シキュウ</t>
    </rPh>
    <rPh sb="15" eb="17">
      <t>ジョウゲン</t>
    </rPh>
    <rPh sb="19" eb="21">
      <t>ジカン</t>
    </rPh>
    <rPh sb="24" eb="25">
      <t>シ</t>
    </rPh>
    <rPh sb="27" eb="30">
      <t>シドウシャ</t>
    </rPh>
    <rPh sb="31" eb="33">
      <t>チョクセツ</t>
    </rPh>
    <rPh sb="33" eb="35">
      <t>シハライ</t>
    </rPh>
    <phoneticPr fontId="2"/>
  </si>
  <si>
    <t>　ますので、残りは各クラブでお支払いください。(各クラブ指導者2人分まで)</t>
    <rPh sb="9" eb="10">
      <t>カク</t>
    </rPh>
    <rPh sb="15" eb="17">
      <t>シハラ</t>
    </rPh>
    <phoneticPr fontId="2"/>
  </si>
  <si>
    <t>※3人目からは全額、各クラブでお支払いいただきます。</t>
    <rPh sb="2" eb="3">
      <t>ニン</t>
    </rPh>
    <rPh sb="3" eb="4">
      <t>メ</t>
    </rPh>
    <rPh sb="7" eb="9">
      <t>ゼンガク</t>
    </rPh>
    <rPh sb="10" eb="11">
      <t>カク</t>
    </rPh>
    <rPh sb="16" eb="18">
      <t>シハラ</t>
    </rPh>
    <phoneticPr fontId="2"/>
  </si>
  <si>
    <t>※市の謝金単価上限は1,000円で、地域クラブで設定される会費との差額は</t>
    <rPh sb="1" eb="2">
      <t>シ</t>
    </rPh>
    <rPh sb="3" eb="5">
      <t>シャキン</t>
    </rPh>
    <rPh sb="5" eb="7">
      <t>タンカ</t>
    </rPh>
    <rPh sb="7" eb="9">
      <t>ジョウゲン</t>
    </rPh>
    <rPh sb="15" eb="16">
      <t>エン</t>
    </rPh>
    <rPh sb="18" eb="20">
      <t>チイキ</t>
    </rPh>
    <rPh sb="24" eb="26">
      <t>セッテイ</t>
    </rPh>
    <rPh sb="29" eb="31">
      <t>カイヒ</t>
    </rPh>
    <rPh sb="33" eb="35">
      <t>サガク</t>
    </rPh>
    <phoneticPr fontId="2"/>
  </si>
  <si>
    <t>　各クラブでお支払いいただきます。(市から支払う指導者謝金は最大72千円)</t>
    <rPh sb="1" eb="2">
      <t>カク</t>
    </rPh>
    <rPh sb="7" eb="9">
      <t>シハラ</t>
    </rPh>
    <phoneticPr fontId="2"/>
  </si>
  <si>
    <t>※年間活動時間の2分の1(支給上限42時間)は、市から指導者に直接支払い</t>
    <rPh sb="1" eb="3">
      <t>ネンカン</t>
    </rPh>
    <rPh sb="3" eb="5">
      <t>カツドウ</t>
    </rPh>
    <rPh sb="5" eb="7">
      <t>ジカン</t>
    </rPh>
    <rPh sb="9" eb="10">
      <t>ブン</t>
    </rPh>
    <rPh sb="13" eb="15">
      <t>シキュウ</t>
    </rPh>
    <rPh sb="15" eb="17">
      <t>ジョウゲン</t>
    </rPh>
    <rPh sb="19" eb="21">
      <t>ジカン</t>
    </rPh>
    <rPh sb="24" eb="25">
      <t>シ</t>
    </rPh>
    <rPh sb="27" eb="30">
      <t>シドウシャ</t>
    </rPh>
    <rPh sb="31" eb="33">
      <t>チョクセツ</t>
    </rPh>
    <rPh sb="33" eb="35">
      <t>シハライ</t>
    </rPh>
    <phoneticPr fontId="2"/>
  </si>
  <si>
    <t>　各クラブでお支払いいただきます。(市から支払う指導者謝金は最大42千円)</t>
    <rPh sb="1" eb="2">
      <t>カク</t>
    </rPh>
    <rPh sb="7" eb="9">
      <t>シハラ</t>
    </rPh>
    <phoneticPr fontId="2"/>
  </si>
  <si>
    <r>
      <t>団体名（　</t>
    </r>
    <r>
      <rPr>
        <b/>
        <i/>
        <sz val="11"/>
        <color theme="1"/>
        <rFont val="Yu Gothic"/>
        <family val="3"/>
        <charset val="128"/>
        <scheme val="minor"/>
      </rPr>
      <t xml:space="preserve">                     </t>
    </r>
    <r>
      <rPr>
        <sz val="11"/>
        <color theme="1"/>
        <rFont val="Yu Gothic"/>
        <family val="2"/>
        <scheme val="minor"/>
      </rPr>
      <t>　）</t>
    </r>
    <rPh sb="0" eb="3">
      <t>ダンタイメイ</t>
    </rPh>
    <phoneticPr fontId="2"/>
  </si>
  <si>
    <t>第3号様式（第4条、第8条関係）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</si>
</sst>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i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38" fontId="0" fillId="0" borderId="0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0" fillId="2" borderId="0" xfId="1" applyFont="1" applyFill="1" applyAlignment="1">
      <alignment horizontal="center" vertical="center"/>
    </xf>
    <xf numFmtId="38" fontId="5" fillId="2" borderId="5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1" fillId="0" borderId="0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38" fontId="7" fillId="0" borderId="0" xfId="1" applyFont="1" applyFill="1" applyAlignment="1">
      <alignment vertical="center"/>
    </xf>
    <xf numFmtId="38" fontId="8" fillId="0" borderId="0" xfId="1" applyFont="1" applyFill="1" applyAlignment="1">
      <alignment vertical="center" wrapText="1"/>
    </xf>
    <xf numFmtId="38" fontId="7" fillId="0" borderId="0" xfId="1" applyFont="1" applyFill="1" applyAlignment="1">
      <alignment vertical="center" wrapText="1"/>
    </xf>
    <xf numFmtId="38" fontId="0" fillId="0" borderId="0" xfId="1" applyFont="1" applyFill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BreakPreview" zoomScaleNormal="100" zoomScaleSheetLayoutView="100" workbookViewId="0"/>
  </sheetViews>
  <sheetFormatPr defaultRowHeight="18.75"/>
  <cols>
    <col min="1" max="1" width="13.625" style="4" customWidth="1"/>
    <col min="2" max="2" width="3.375" style="4" bestFit="1" customWidth="1"/>
    <col min="3" max="3" width="8.875" style="4" customWidth="1"/>
    <col min="4" max="4" width="7.125" style="4" customWidth="1"/>
    <col min="5" max="5" width="5.375" style="4" customWidth="1"/>
    <col min="6" max="6" width="6" style="4" customWidth="1"/>
    <col min="7" max="7" width="7.125" style="4" customWidth="1"/>
    <col min="8" max="8" width="12.25" style="4" customWidth="1"/>
    <col min="9" max="9" width="5.25" style="4" bestFit="1" customWidth="1"/>
    <col min="10" max="10" width="9.75" style="4" bestFit="1" customWidth="1"/>
    <col min="11" max="11" width="4" style="4" customWidth="1"/>
    <col min="12" max="12" width="54.25" style="28" customWidth="1"/>
    <col min="13" max="13" width="2" style="4" customWidth="1"/>
    <col min="14" max="16384" width="9" style="4"/>
  </cols>
  <sheetData>
    <row r="1" spans="1:12">
      <c r="A1" s="4" t="s">
        <v>63</v>
      </c>
    </row>
    <row r="2" spans="1:1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8" t="s">
        <v>49</v>
      </c>
    </row>
    <row r="3" spans="1:12">
      <c r="A3" s="5"/>
      <c r="B3" s="5"/>
      <c r="C3" s="5"/>
      <c r="D3" s="5"/>
      <c r="E3" s="5"/>
      <c r="F3" s="22"/>
      <c r="G3" s="5"/>
      <c r="H3" s="22"/>
      <c r="I3" s="25"/>
      <c r="J3" s="5"/>
      <c r="K3" s="5"/>
      <c r="L3" s="28" t="s">
        <v>50</v>
      </c>
    </row>
    <row r="4" spans="1:12">
      <c r="K4" s="6" t="s">
        <v>62</v>
      </c>
    </row>
    <row r="5" spans="1:12">
      <c r="A5" s="4" t="s">
        <v>1</v>
      </c>
    </row>
    <row r="6" spans="1:12">
      <c r="A6" s="7" t="s">
        <v>16</v>
      </c>
      <c r="B6" s="32" t="s">
        <v>17</v>
      </c>
      <c r="C6" s="32"/>
      <c r="D6" s="32"/>
      <c r="E6" s="32"/>
      <c r="F6" s="32"/>
      <c r="G6" s="32"/>
      <c r="H6" s="32"/>
      <c r="I6" s="32"/>
      <c r="J6" s="32"/>
      <c r="K6" s="33"/>
    </row>
    <row r="7" spans="1:12">
      <c r="A7" s="7" t="s">
        <v>2</v>
      </c>
      <c r="B7" s="8"/>
      <c r="C7" s="8"/>
      <c r="D7" s="8"/>
      <c r="E7" s="8"/>
      <c r="F7" s="8"/>
      <c r="G7" s="8"/>
      <c r="H7" s="8"/>
      <c r="I7" s="8"/>
      <c r="J7" s="8">
        <f>SUM(J9:J11)</f>
        <v>0</v>
      </c>
      <c r="K7" s="9" t="s">
        <v>12</v>
      </c>
    </row>
    <row r="8" spans="1:12">
      <c r="A8" s="10"/>
      <c r="B8" s="1" t="s">
        <v>19</v>
      </c>
      <c r="C8" s="1"/>
      <c r="D8" s="1"/>
      <c r="E8" s="11" t="s">
        <v>8</v>
      </c>
      <c r="F8" s="11"/>
      <c r="G8" s="11" t="s">
        <v>20</v>
      </c>
      <c r="H8" s="1"/>
      <c r="I8" s="1"/>
      <c r="J8" s="1"/>
      <c r="K8" s="12"/>
    </row>
    <row r="9" spans="1:12" ht="18" customHeight="1">
      <c r="A9" s="10"/>
      <c r="B9" s="1"/>
      <c r="C9" s="19"/>
      <c r="D9" s="1" t="s">
        <v>35</v>
      </c>
      <c r="E9" s="19"/>
      <c r="F9" s="1" t="s">
        <v>36</v>
      </c>
      <c r="G9" s="19"/>
      <c r="H9" s="1" t="s">
        <v>37</v>
      </c>
      <c r="I9" s="1"/>
      <c r="J9" s="1">
        <f>C9*(E9+G9)</f>
        <v>0</v>
      </c>
      <c r="K9" s="12" t="s">
        <v>38</v>
      </c>
      <c r="L9" s="28" t="s">
        <v>43</v>
      </c>
    </row>
    <row r="10" spans="1:12" ht="18" customHeight="1">
      <c r="A10" s="10"/>
      <c r="B10" s="1"/>
      <c r="C10" s="19"/>
      <c r="D10" s="1" t="s">
        <v>35</v>
      </c>
      <c r="E10" s="19"/>
      <c r="F10" s="1" t="s">
        <v>36</v>
      </c>
      <c r="G10" s="19"/>
      <c r="H10" s="1" t="s">
        <v>37</v>
      </c>
      <c r="I10" s="1"/>
      <c r="J10" s="1">
        <f>C10*(E10+G10)</f>
        <v>0</v>
      </c>
      <c r="K10" s="12" t="s">
        <v>38</v>
      </c>
      <c r="L10" s="28" t="s">
        <v>44</v>
      </c>
    </row>
    <row r="11" spans="1:12" ht="18" customHeight="1">
      <c r="A11" s="13"/>
      <c r="B11" s="2"/>
      <c r="C11" s="18"/>
      <c r="D11" s="2" t="s">
        <v>9</v>
      </c>
      <c r="E11" s="18"/>
      <c r="F11" s="2" t="s">
        <v>10</v>
      </c>
      <c r="G11" s="18"/>
      <c r="H11" s="2" t="s">
        <v>11</v>
      </c>
      <c r="I11" s="2"/>
      <c r="J11" s="2">
        <f>C11*(E11+G11)</f>
        <v>0</v>
      </c>
      <c r="K11" s="14" t="s">
        <v>12</v>
      </c>
    </row>
    <row r="12" spans="1:12">
      <c r="A12" s="7" t="s">
        <v>3</v>
      </c>
      <c r="B12" s="8"/>
      <c r="C12" s="8"/>
      <c r="D12" s="8"/>
      <c r="E12" s="8"/>
      <c r="F12" s="8"/>
      <c r="G12" s="8"/>
      <c r="H12" s="8"/>
      <c r="I12" s="8"/>
      <c r="J12" s="8">
        <f>J15</f>
        <v>15000</v>
      </c>
      <c r="K12" s="9" t="s">
        <v>12</v>
      </c>
      <c r="L12" s="28" t="s">
        <v>45</v>
      </c>
    </row>
    <row r="13" spans="1:12">
      <c r="A13" s="10"/>
      <c r="B13" s="1" t="s">
        <v>40</v>
      </c>
      <c r="C13" s="1"/>
      <c r="D13" s="1"/>
      <c r="E13" s="1"/>
      <c r="F13" s="1"/>
      <c r="G13" s="1"/>
      <c r="H13" s="1"/>
      <c r="I13" s="1"/>
      <c r="J13" s="1"/>
      <c r="K13" s="12"/>
      <c r="L13" s="29" t="s">
        <v>46</v>
      </c>
    </row>
    <row r="14" spans="1:12" ht="15.75" customHeight="1">
      <c r="A14" s="10"/>
      <c r="B14" s="1"/>
      <c r="C14" s="1"/>
      <c r="D14" s="1"/>
      <c r="E14" s="11" t="s">
        <v>8</v>
      </c>
      <c r="F14" s="11"/>
      <c r="G14" s="1"/>
      <c r="H14" s="1"/>
      <c r="I14" s="1"/>
      <c r="J14" s="11" t="s">
        <v>21</v>
      </c>
      <c r="K14" s="12"/>
      <c r="L14" s="28" t="s">
        <v>47</v>
      </c>
    </row>
    <row r="15" spans="1:12">
      <c r="A15" s="13"/>
      <c r="B15" s="2" t="s">
        <v>13</v>
      </c>
      <c r="C15" s="2" t="s">
        <v>51</v>
      </c>
      <c r="D15" s="2"/>
      <c r="E15" s="20">
        <f>SUM(E9:E11)</f>
        <v>0</v>
      </c>
      <c r="F15" s="2" t="s">
        <v>41</v>
      </c>
      <c r="G15" s="2"/>
      <c r="H15" s="2"/>
      <c r="I15" s="2"/>
      <c r="J15" s="2">
        <f>ROUNDDOWN((31500+50*E15)/2,-3)</f>
        <v>15000</v>
      </c>
      <c r="K15" s="14" t="s">
        <v>12</v>
      </c>
      <c r="L15" s="28" t="s">
        <v>48</v>
      </c>
    </row>
    <row r="16" spans="1:12">
      <c r="A16" s="15" t="s">
        <v>4</v>
      </c>
      <c r="B16" s="3"/>
      <c r="C16" s="3"/>
      <c r="D16" s="3"/>
      <c r="E16" s="3"/>
      <c r="F16" s="3"/>
      <c r="G16" s="3"/>
      <c r="H16" s="3"/>
      <c r="I16" s="3"/>
      <c r="J16" s="21"/>
      <c r="K16" s="16" t="s">
        <v>12</v>
      </c>
    </row>
    <row r="17" spans="1:12">
      <c r="A17" s="15" t="s">
        <v>5</v>
      </c>
      <c r="B17" s="3"/>
      <c r="C17" s="3"/>
      <c r="D17" s="3"/>
      <c r="E17" s="3"/>
      <c r="F17" s="3"/>
      <c r="G17" s="3"/>
      <c r="H17" s="3"/>
      <c r="I17" s="3"/>
      <c r="J17" s="21"/>
      <c r="K17" s="16" t="s">
        <v>12</v>
      </c>
    </row>
    <row r="18" spans="1:12" ht="27.95" customHeight="1">
      <c r="A18" s="13" t="s">
        <v>6</v>
      </c>
      <c r="B18" s="2"/>
      <c r="C18" s="2"/>
      <c r="D18" s="2"/>
      <c r="E18" s="2"/>
      <c r="F18" s="2"/>
      <c r="G18" s="2"/>
      <c r="H18" s="2"/>
      <c r="I18" s="2"/>
      <c r="J18" s="2">
        <f>SUM(J7,J12,J16,J17)</f>
        <v>15000</v>
      </c>
      <c r="K18" s="14" t="s">
        <v>12</v>
      </c>
    </row>
    <row r="19" spans="1:12" ht="12.75" customHeight="1"/>
    <row r="20" spans="1:12">
      <c r="A20" s="4" t="s">
        <v>14</v>
      </c>
    </row>
    <row r="21" spans="1:12">
      <c r="A21" s="7" t="s">
        <v>16</v>
      </c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3"/>
    </row>
    <row r="22" spans="1:12">
      <c r="A22" s="7" t="s">
        <v>15</v>
      </c>
      <c r="B22" s="8"/>
      <c r="C22" s="8"/>
      <c r="D22" s="8"/>
      <c r="E22" s="8"/>
      <c r="F22" s="8"/>
      <c r="G22" s="8"/>
      <c r="H22" s="8"/>
      <c r="I22" s="8"/>
      <c r="J22" s="8">
        <f>SUM(J24:J26)</f>
        <v>0</v>
      </c>
      <c r="K22" s="9" t="s">
        <v>12</v>
      </c>
      <c r="L22" s="30" t="s">
        <v>55</v>
      </c>
    </row>
    <row r="23" spans="1:12" ht="20.25" customHeight="1">
      <c r="A23" s="10"/>
      <c r="B23" s="1" t="s">
        <v>18</v>
      </c>
      <c r="C23" s="1"/>
      <c r="D23" s="23" t="s">
        <v>25</v>
      </c>
      <c r="E23" s="1"/>
      <c r="F23" s="23" t="s">
        <v>26</v>
      </c>
      <c r="G23" s="1"/>
      <c r="H23" s="24" t="s">
        <v>52</v>
      </c>
      <c r="I23" s="24"/>
      <c r="J23" s="1"/>
      <c r="K23" s="12"/>
      <c r="L23" s="28" t="s">
        <v>56</v>
      </c>
    </row>
    <row r="24" spans="1:12">
      <c r="A24" s="10"/>
      <c r="B24" s="1"/>
      <c r="C24" s="1" t="s">
        <v>22</v>
      </c>
      <c r="D24" s="19"/>
      <c r="E24" s="1" t="s">
        <v>7</v>
      </c>
      <c r="F24" s="19"/>
      <c r="G24" s="1" t="s">
        <v>53</v>
      </c>
      <c r="H24" s="26">
        <f>IF(D24&gt;=1000,IF(F24&lt;=144,1000*F24*1/2,1000*144*1/2),IF(F24&lt;=144,D24*F24*1/2,D24*144*1/2))</f>
        <v>0</v>
      </c>
      <c r="I24" s="26" t="s">
        <v>54</v>
      </c>
      <c r="J24" s="1">
        <f>D24*F24-H24</f>
        <v>0</v>
      </c>
      <c r="K24" s="12" t="s">
        <v>12</v>
      </c>
      <c r="L24" s="28" t="s">
        <v>57</v>
      </c>
    </row>
    <row r="25" spans="1:12">
      <c r="A25" s="10"/>
      <c r="B25" s="1"/>
      <c r="C25" s="1" t="s">
        <v>23</v>
      </c>
      <c r="D25" s="19"/>
      <c r="E25" s="1" t="s">
        <v>7</v>
      </c>
      <c r="F25" s="19"/>
      <c r="G25" s="1" t="s">
        <v>53</v>
      </c>
      <c r="H25" s="26">
        <f>IF(D25&gt;=1000,IF(F25&lt;=144,1000*F25*1/2,1000*144*1/2),IF(F25&lt;=144,D25*F25*1/2,D25*144*1/2))</f>
        <v>0</v>
      </c>
      <c r="I25" s="27" t="s">
        <v>54</v>
      </c>
      <c r="J25" s="1">
        <f>D25*F25-H25</f>
        <v>0</v>
      </c>
      <c r="K25" s="12" t="s">
        <v>12</v>
      </c>
      <c r="L25" s="28" t="s">
        <v>58</v>
      </c>
    </row>
    <row r="26" spans="1:12">
      <c r="A26" s="13"/>
      <c r="B26" s="2"/>
      <c r="C26" s="2" t="s">
        <v>24</v>
      </c>
      <c r="D26" s="18"/>
      <c r="E26" s="2" t="s">
        <v>7</v>
      </c>
      <c r="F26" s="18"/>
      <c r="G26" s="1" t="s">
        <v>53</v>
      </c>
      <c r="H26" s="1">
        <v>0</v>
      </c>
      <c r="I26" s="1" t="s">
        <v>54</v>
      </c>
      <c r="J26" s="1">
        <f>D26*F26*10/10</f>
        <v>0</v>
      </c>
      <c r="K26" s="14" t="s">
        <v>12</v>
      </c>
      <c r="L26" s="28" t="s">
        <v>59</v>
      </c>
    </row>
    <row r="27" spans="1:12">
      <c r="A27" s="15" t="s">
        <v>27</v>
      </c>
      <c r="B27" s="3"/>
      <c r="C27" s="3"/>
      <c r="D27" s="3"/>
      <c r="E27" s="3"/>
      <c r="F27" s="3"/>
      <c r="G27" s="3"/>
      <c r="H27" s="3"/>
      <c r="I27" s="3"/>
      <c r="J27" s="21"/>
      <c r="K27" s="16" t="s">
        <v>12</v>
      </c>
    </row>
    <row r="28" spans="1:12">
      <c r="A28" s="15" t="s">
        <v>28</v>
      </c>
      <c r="B28" s="3"/>
      <c r="C28" s="3"/>
      <c r="D28" s="3"/>
      <c r="E28" s="3"/>
      <c r="F28" s="3"/>
      <c r="G28" s="3"/>
      <c r="H28" s="3"/>
      <c r="I28" s="3"/>
      <c r="J28" s="21"/>
      <c r="K28" s="16" t="s">
        <v>12</v>
      </c>
    </row>
    <row r="29" spans="1:12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21"/>
      <c r="K29" s="12" t="s">
        <v>12</v>
      </c>
    </row>
    <row r="30" spans="1:12">
      <c r="A30" s="7" t="s">
        <v>30</v>
      </c>
      <c r="B30" s="8"/>
      <c r="C30" s="8"/>
      <c r="D30" s="8"/>
      <c r="E30" s="8"/>
      <c r="F30" s="8"/>
      <c r="G30" s="8"/>
      <c r="H30" s="8"/>
      <c r="I30" s="8"/>
      <c r="J30" s="8">
        <f>SUM(J31:J32)</f>
        <v>0</v>
      </c>
      <c r="K30" s="9" t="s">
        <v>12</v>
      </c>
    </row>
    <row r="31" spans="1:12">
      <c r="A31" s="10"/>
      <c r="B31" s="1" t="s">
        <v>18</v>
      </c>
      <c r="C31" s="1"/>
      <c r="D31" s="19"/>
      <c r="E31" s="1" t="s">
        <v>32</v>
      </c>
      <c r="F31" s="19"/>
      <c r="G31" s="1" t="s">
        <v>33</v>
      </c>
      <c r="J31" s="1">
        <f>D31*F31</f>
        <v>0</v>
      </c>
      <c r="K31" s="12" t="s">
        <v>42</v>
      </c>
    </row>
    <row r="32" spans="1:12">
      <c r="A32" s="10"/>
      <c r="B32" s="1"/>
      <c r="C32" s="1"/>
      <c r="D32" s="19"/>
      <c r="E32" s="1" t="s">
        <v>32</v>
      </c>
      <c r="F32" s="19"/>
      <c r="G32" s="1" t="s">
        <v>33</v>
      </c>
      <c r="J32" s="1">
        <f>D32*F32</f>
        <v>0</v>
      </c>
      <c r="K32" s="12" t="s">
        <v>42</v>
      </c>
    </row>
    <row r="33" spans="1:12" ht="11.25" customHeight="1">
      <c r="A33" s="13"/>
      <c r="B33" s="2"/>
      <c r="C33" s="2"/>
      <c r="D33" s="2"/>
      <c r="E33" s="2"/>
      <c r="F33" s="2"/>
      <c r="G33" s="2"/>
      <c r="H33" s="2"/>
      <c r="I33" s="2"/>
      <c r="J33" s="2"/>
      <c r="K33" s="14"/>
    </row>
    <row r="34" spans="1:12">
      <c r="A34" s="10" t="s">
        <v>31</v>
      </c>
      <c r="B34" s="1"/>
      <c r="C34" s="1" t="s">
        <v>39</v>
      </c>
      <c r="D34" s="1"/>
      <c r="E34" s="1"/>
      <c r="F34" s="1"/>
      <c r="G34" s="1"/>
      <c r="H34" s="1"/>
      <c r="I34" s="1"/>
      <c r="J34" s="21"/>
      <c r="K34" s="12" t="s">
        <v>12</v>
      </c>
    </row>
    <row r="35" spans="1:12" ht="27.95" customHeight="1">
      <c r="A35" s="15" t="s">
        <v>6</v>
      </c>
      <c r="B35" s="3"/>
      <c r="C35" s="3"/>
      <c r="D35" s="3"/>
      <c r="E35" s="3"/>
      <c r="F35" s="3"/>
      <c r="G35" s="3"/>
      <c r="H35" s="3"/>
      <c r="I35" s="3"/>
      <c r="J35" s="3">
        <f>SUM(J22,J27,J28,J29,J30,J34)</f>
        <v>0</v>
      </c>
      <c r="K35" s="16" t="s">
        <v>12</v>
      </c>
    </row>
    <row r="36" spans="1:12" ht="24">
      <c r="J36" s="17">
        <f>J18-J35</f>
        <v>15000</v>
      </c>
      <c r="L36" s="30" t="s">
        <v>34</v>
      </c>
    </row>
  </sheetData>
  <mergeCells count="3">
    <mergeCell ref="A2:K2"/>
    <mergeCell ref="B6:K6"/>
    <mergeCell ref="B21:K21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1A75-DB08-493A-9687-5412049F3EC6}">
  <dimension ref="A1:L36"/>
  <sheetViews>
    <sheetView view="pageBreakPreview" zoomScaleNormal="100" zoomScaleSheetLayoutView="100" workbookViewId="0"/>
  </sheetViews>
  <sheetFormatPr defaultRowHeight="18.75"/>
  <cols>
    <col min="1" max="1" width="13.625" style="4" customWidth="1"/>
    <col min="2" max="2" width="3.375" style="4" bestFit="1" customWidth="1"/>
    <col min="3" max="3" width="8.875" style="4" customWidth="1"/>
    <col min="4" max="4" width="7.125" style="4" customWidth="1"/>
    <col min="5" max="5" width="5.375" style="4" customWidth="1"/>
    <col min="6" max="6" width="6" style="4" customWidth="1"/>
    <col min="7" max="7" width="7.125" style="4" customWidth="1"/>
    <col min="8" max="8" width="12.25" style="4" customWidth="1"/>
    <col min="9" max="9" width="5.25" style="4" bestFit="1" customWidth="1"/>
    <col min="10" max="10" width="9.75" style="4" bestFit="1" customWidth="1"/>
    <col min="11" max="11" width="4" style="4" customWidth="1"/>
    <col min="12" max="12" width="55.75" style="28" customWidth="1"/>
    <col min="13" max="13" width="2" style="4" customWidth="1"/>
    <col min="14" max="16384" width="9" style="4"/>
  </cols>
  <sheetData>
    <row r="1" spans="1:12">
      <c r="A1" s="4" t="s">
        <v>63</v>
      </c>
    </row>
    <row r="2" spans="1:1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8" t="s">
        <v>49</v>
      </c>
    </row>
    <row r="3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8" t="s">
        <v>50</v>
      </c>
    </row>
    <row r="4" spans="1:12">
      <c r="K4" s="6" t="s">
        <v>62</v>
      </c>
    </row>
    <row r="5" spans="1:12">
      <c r="A5" s="4" t="s">
        <v>1</v>
      </c>
    </row>
    <row r="6" spans="1:12">
      <c r="A6" s="7" t="s">
        <v>16</v>
      </c>
      <c r="B6" s="32" t="s">
        <v>17</v>
      </c>
      <c r="C6" s="32"/>
      <c r="D6" s="32"/>
      <c r="E6" s="32"/>
      <c r="F6" s="32"/>
      <c r="G6" s="32"/>
      <c r="H6" s="32"/>
      <c r="I6" s="32"/>
      <c r="J6" s="32"/>
      <c r="K6" s="33"/>
    </row>
    <row r="7" spans="1:12">
      <c r="A7" s="7" t="s">
        <v>2</v>
      </c>
      <c r="B7" s="8"/>
      <c r="C7" s="8"/>
      <c r="D7" s="8"/>
      <c r="E7" s="8"/>
      <c r="F7" s="8"/>
      <c r="G7" s="8"/>
      <c r="H7" s="8"/>
      <c r="I7" s="8"/>
      <c r="J7" s="8">
        <f>SUM(J9:J11)</f>
        <v>0</v>
      </c>
      <c r="K7" s="9" t="s">
        <v>12</v>
      </c>
    </row>
    <row r="8" spans="1:12">
      <c r="A8" s="10"/>
      <c r="B8" s="1" t="s">
        <v>19</v>
      </c>
      <c r="C8" s="1"/>
      <c r="D8" s="1"/>
      <c r="E8" s="11" t="s">
        <v>8</v>
      </c>
      <c r="F8" s="11"/>
      <c r="G8" s="11" t="s">
        <v>20</v>
      </c>
      <c r="H8" s="1"/>
      <c r="I8" s="1"/>
      <c r="J8" s="1"/>
      <c r="K8" s="12"/>
    </row>
    <row r="9" spans="1:12" ht="18" customHeight="1">
      <c r="A9" s="10"/>
      <c r="B9" s="1"/>
      <c r="C9" s="19"/>
      <c r="D9" s="1" t="s">
        <v>35</v>
      </c>
      <c r="E9" s="19"/>
      <c r="F9" s="1" t="s">
        <v>36</v>
      </c>
      <c r="G9" s="19"/>
      <c r="H9" s="1" t="s">
        <v>37</v>
      </c>
      <c r="I9" s="1"/>
      <c r="J9" s="1">
        <f>C9*(E9+G9)</f>
        <v>0</v>
      </c>
      <c r="K9" s="12" t="s">
        <v>12</v>
      </c>
      <c r="L9" s="28" t="s">
        <v>43</v>
      </c>
    </row>
    <row r="10" spans="1:12" ht="18" customHeight="1">
      <c r="A10" s="10"/>
      <c r="B10" s="1"/>
      <c r="C10" s="19"/>
      <c r="D10" s="1" t="s">
        <v>35</v>
      </c>
      <c r="E10" s="19"/>
      <c r="F10" s="1" t="s">
        <v>36</v>
      </c>
      <c r="G10" s="19"/>
      <c r="H10" s="1" t="s">
        <v>37</v>
      </c>
      <c r="I10" s="1"/>
      <c r="J10" s="1">
        <f>C10*(E10+G10)</f>
        <v>0</v>
      </c>
      <c r="K10" s="12" t="s">
        <v>12</v>
      </c>
      <c r="L10" s="28" t="s">
        <v>44</v>
      </c>
    </row>
    <row r="11" spans="1:12" ht="18" customHeight="1">
      <c r="A11" s="13"/>
      <c r="B11" s="2"/>
      <c r="C11" s="18"/>
      <c r="D11" s="2" t="s">
        <v>9</v>
      </c>
      <c r="E11" s="18"/>
      <c r="F11" s="2" t="s">
        <v>10</v>
      </c>
      <c r="G11" s="18"/>
      <c r="H11" s="2" t="s">
        <v>11</v>
      </c>
      <c r="I11" s="2"/>
      <c r="J11" s="2">
        <f>C11*(E11+G11)</f>
        <v>0</v>
      </c>
      <c r="K11" s="14" t="s">
        <v>12</v>
      </c>
    </row>
    <row r="12" spans="1:12">
      <c r="A12" s="7" t="s">
        <v>3</v>
      </c>
      <c r="B12" s="8"/>
      <c r="C12" s="8"/>
      <c r="D12" s="8"/>
      <c r="E12" s="8"/>
      <c r="F12" s="8"/>
      <c r="G12" s="8"/>
      <c r="H12" s="8"/>
      <c r="I12" s="8"/>
      <c r="J12" s="8">
        <f>J15</f>
        <v>15000</v>
      </c>
      <c r="K12" s="9" t="s">
        <v>12</v>
      </c>
      <c r="L12" s="28" t="s">
        <v>45</v>
      </c>
    </row>
    <row r="13" spans="1:12">
      <c r="A13" s="10"/>
      <c r="B13" s="1" t="s">
        <v>40</v>
      </c>
      <c r="C13" s="1"/>
      <c r="D13" s="1"/>
      <c r="E13" s="1"/>
      <c r="F13" s="1"/>
      <c r="G13" s="1"/>
      <c r="H13" s="1"/>
      <c r="I13" s="1"/>
      <c r="J13" s="1"/>
      <c r="K13" s="12"/>
      <c r="L13" s="29" t="s">
        <v>46</v>
      </c>
    </row>
    <row r="14" spans="1:12" ht="15.75" customHeight="1">
      <c r="A14" s="10"/>
      <c r="B14" s="1"/>
      <c r="C14" s="1"/>
      <c r="D14" s="1"/>
      <c r="E14" s="11" t="s">
        <v>8</v>
      </c>
      <c r="F14" s="11"/>
      <c r="G14" s="1"/>
      <c r="H14" s="1"/>
      <c r="I14" s="1"/>
      <c r="J14" s="11" t="s">
        <v>21</v>
      </c>
      <c r="K14" s="12"/>
      <c r="L14" s="28" t="s">
        <v>47</v>
      </c>
    </row>
    <row r="15" spans="1:12">
      <c r="A15" s="13"/>
      <c r="B15" s="2" t="s">
        <v>13</v>
      </c>
      <c r="C15" s="2" t="s">
        <v>51</v>
      </c>
      <c r="D15" s="2"/>
      <c r="E15" s="20">
        <f>SUM(E9:E11)</f>
        <v>0</v>
      </c>
      <c r="F15" s="2" t="s">
        <v>41</v>
      </c>
      <c r="G15" s="2"/>
      <c r="H15" s="2"/>
      <c r="I15" s="2"/>
      <c r="J15" s="2">
        <f>ROUNDDOWN((31500+50*E15)/2,-3)</f>
        <v>15000</v>
      </c>
      <c r="K15" s="14" t="s">
        <v>12</v>
      </c>
      <c r="L15" s="28" t="s">
        <v>48</v>
      </c>
    </row>
    <row r="16" spans="1:12">
      <c r="A16" s="15" t="s">
        <v>4</v>
      </c>
      <c r="B16" s="3"/>
      <c r="C16" s="3"/>
      <c r="D16" s="3"/>
      <c r="E16" s="3"/>
      <c r="F16" s="3"/>
      <c r="G16" s="3"/>
      <c r="H16" s="3"/>
      <c r="I16" s="3"/>
      <c r="J16" s="21"/>
      <c r="K16" s="16" t="s">
        <v>12</v>
      </c>
    </row>
    <row r="17" spans="1:12">
      <c r="A17" s="15" t="s">
        <v>5</v>
      </c>
      <c r="B17" s="3"/>
      <c r="C17" s="3"/>
      <c r="D17" s="3"/>
      <c r="E17" s="3"/>
      <c r="F17" s="3"/>
      <c r="G17" s="3"/>
      <c r="H17" s="3"/>
      <c r="I17" s="3"/>
      <c r="J17" s="21"/>
      <c r="K17" s="16" t="s">
        <v>12</v>
      </c>
    </row>
    <row r="18" spans="1:12" ht="27.95" customHeight="1">
      <c r="A18" s="13" t="s">
        <v>6</v>
      </c>
      <c r="B18" s="2"/>
      <c r="C18" s="2"/>
      <c r="D18" s="2"/>
      <c r="E18" s="2"/>
      <c r="F18" s="2"/>
      <c r="G18" s="2"/>
      <c r="H18" s="2"/>
      <c r="I18" s="2"/>
      <c r="J18" s="2">
        <f>SUM(J7,J12,J16,J17)</f>
        <v>15000</v>
      </c>
      <c r="K18" s="14" t="s">
        <v>12</v>
      </c>
    </row>
    <row r="19" spans="1:12" ht="12.75" customHeight="1"/>
    <row r="20" spans="1:12">
      <c r="A20" s="4" t="s">
        <v>14</v>
      </c>
    </row>
    <row r="21" spans="1:12">
      <c r="A21" s="7" t="s">
        <v>16</v>
      </c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3"/>
    </row>
    <row r="22" spans="1:12">
      <c r="A22" s="7" t="s">
        <v>15</v>
      </c>
      <c r="B22" s="8"/>
      <c r="C22" s="8"/>
      <c r="D22" s="8"/>
      <c r="E22" s="8"/>
      <c r="F22" s="8"/>
      <c r="G22" s="8"/>
      <c r="H22" s="8"/>
      <c r="I22" s="8"/>
      <c r="J22" s="8">
        <f>SUM(J24:J26)</f>
        <v>0</v>
      </c>
      <c r="K22" s="9" t="s">
        <v>12</v>
      </c>
      <c r="L22" s="30" t="s">
        <v>60</v>
      </c>
    </row>
    <row r="23" spans="1:12" ht="18" customHeight="1">
      <c r="A23" s="10"/>
      <c r="B23" s="1" t="s">
        <v>18</v>
      </c>
      <c r="C23" s="1"/>
      <c r="D23" s="23" t="s">
        <v>25</v>
      </c>
      <c r="E23" s="1"/>
      <c r="F23" s="23" t="s">
        <v>26</v>
      </c>
      <c r="G23" s="1"/>
      <c r="H23" s="24" t="s">
        <v>52</v>
      </c>
      <c r="I23" s="24"/>
      <c r="J23" s="1"/>
      <c r="K23" s="12"/>
      <c r="L23" s="28" t="s">
        <v>56</v>
      </c>
    </row>
    <row r="24" spans="1:12">
      <c r="A24" s="10"/>
      <c r="B24" s="1"/>
      <c r="C24" s="1" t="s">
        <v>22</v>
      </c>
      <c r="D24" s="19"/>
      <c r="E24" s="1" t="s">
        <v>7</v>
      </c>
      <c r="F24" s="19"/>
      <c r="G24" s="1" t="s">
        <v>53</v>
      </c>
      <c r="H24" s="26">
        <f>IF(D24&gt;=1000,IF(F24&lt;=84,1000*F24*1/2,1000*84*1/2),IF(F24&lt;=84,D24*F24*1/2,D24*84*1/2))</f>
        <v>0</v>
      </c>
      <c r="I24" s="26" t="s">
        <v>54</v>
      </c>
      <c r="J24" s="1">
        <f>D24*F24-H24</f>
        <v>0</v>
      </c>
      <c r="K24" s="12" t="s">
        <v>12</v>
      </c>
      <c r="L24" s="28" t="s">
        <v>57</v>
      </c>
    </row>
    <row r="25" spans="1:12">
      <c r="A25" s="10"/>
      <c r="B25" s="1"/>
      <c r="C25" s="1" t="s">
        <v>23</v>
      </c>
      <c r="D25" s="19"/>
      <c r="E25" s="1" t="s">
        <v>7</v>
      </c>
      <c r="F25" s="19"/>
      <c r="G25" s="1" t="s">
        <v>53</v>
      </c>
      <c r="H25" s="26">
        <f>IF(D25&gt;=1000,IF(F25&lt;=84,1000*F25*1/2,1000*84*1/2),IF(F25&lt;=84,D25*F25*1/2,D25*84*1/2))</f>
        <v>0</v>
      </c>
      <c r="I25" s="27" t="s">
        <v>54</v>
      </c>
      <c r="J25" s="1">
        <f>D25*F25-H25</f>
        <v>0</v>
      </c>
      <c r="K25" s="12" t="s">
        <v>12</v>
      </c>
      <c r="L25" s="28" t="s">
        <v>58</v>
      </c>
    </row>
    <row r="26" spans="1:12">
      <c r="A26" s="13"/>
      <c r="B26" s="2"/>
      <c r="C26" s="2" t="s">
        <v>24</v>
      </c>
      <c r="D26" s="18"/>
      <c r="E26" s="2" t="s">
        <v>7</v>
      </c>
      <c r="F26" s="18"/>
      <c r="G26" s="1" t="s">
        <v>53</v>
      </c>
      <c r="H26" s="1">
        <v>0</v>
      </c>
      <c r="I26" s="1" t="s">
        <v>54</v>
      </c>
      <c r="J26" s="1">
        <f>D26*F26*10/10</f>
        <v>0</v>
      </c>
      <c r="K26" s="14" t="s">
        <v>12</v>
      </c>
      <c r="L26" s="28" t="s">
        <v>61</v>
      </c>
    </row>
    <row r="27" spans="1:12">
      <c r="A27" s="15" t="s">
        <v>27</v>
      </c>
      <c r="B27" s="3"/>
      <c r="C27" s="3"/>
      <c r="D27" s="3"/>
      <c r="E27" s="3"/>
      <c r="F27" s="3"/>
      <c r="G27" s="3"/>
      <c r="H27" s="3"/>
      <c r="I27" s="3"/>
      <c r="J27" s="21"/>
      <c r="K27" s="16" t="s">
        <v>12</v>
      </c>
    </row>
    <row r="28" spans="1:12">
      <c r="A28" s="15" t="s">
        <v>28</v>
      </c>
      <c r="B28" s="3"/>
      <c r="C28" s="3"/>
      <c r="D28" s="3"/>
      <c r="E28" s="3"/>
      <c r="F28" s="3"/>
      <c r="G28" s="3"/>
      <c r="H28" s="3"/>
      <c r="I28" s="3"/>
      <c r="J28" s="21"/>
      <c r="K28" s="16" t="s">
        <v>12</v>
      </c>
    </row>
    <row r="29" spans="1:12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21"/>
      <c r="K29" s="12" t="s">
        <v>12</v>
      </c>
    </row>
    <row r="30" spans="1:12">
      <c r="A30" s="7" t="s">
        <v>30</v>
      </c>
      <c r="B30" s="8"/>
      <c r="C30" s="8"/>
      <c r="D30" s="8"/>
      <c r="E30" s="8"/>
      <c r="F30" s="8"/>
      <c r="G30" s="8"/>
      <c r="H30" s="8"/>
      <c r="I30" s="8"/>
      <c r="J30" s="8">
        <f>SUM(J31:J32)</f>
        <v>0</v>
      </c>
      <c r="K30" s="9" t="s">
        <v>12</v>
      </c>
    </row>
    <row r="31" spans="1:12">
      <c r="A31" s="10"/>
      <c r="B31" s="1" t="s">
        <v>18</v>
      </c>
      <c r="C31" s="1"/>
      <c r="D31" s="19"/>
      <c r="E31" s="1" t="s">
        <v>7</v>
      </c>
      <c r="F31" s="19"/>
      <c r="G31" s="1" t="s">
        <v>33</v>
      </c>
      <c r="J31" s="1">
        <f>D31*F31</f>
        <v>0</v>
      </c>
      <c r="K31" s="12" t="s">
        <v>12</v>
      </c>
    </row>
    <row r="32" spans="1:12">
      <c r="A32" s="10"/>
      <c r="B32" s="1"/>
      <c r="C32" s="1"/>
      <c r="D32" s="19"/>
      <c r="E32" s="1" t="s">
        <v>7</v>
      </c>
      <c r="F32" s="19"/>
      <c r="G32" s="1" t="s">
        <v>33</v>
      </c>
      <c r="J32" s="1">
        <f>D32*F32</f>
        <v>0</v>
      </c>
      <c r="K32" s="12" t="s">
        <v>12</v>
      </c>
    </row>
    <row r="33" spans="1:12" ht="11.25" customHeight="1">
      <c r="A33" s="13"/>
      <c r="B33" s="2"/>
      <c r="C33" s="2"/>
      <c r="D33" s="2"/>
      <c r="E33" s="2"/>
      <c r="F33" s="2"/>
      <c r="G33" s="2"/>
      <c r="H33" s="2"/>
      <c r="I33" s="2"/>
      <c r="J33" s="2"/>
      <c r="K33" s="14"/>
    </row>
    <row r="34" spans="1:12">
      <c r="A34" s="10" t="s">
        <v>31</v>
      </c>
      <c r="B34" s="1"/>
      <c r="C34" s="1" t="s">
        <v>39</v>
      </c>
      <c r="D34" s="1"/>
      <c r="E34" s="1"/>
      <c r="F34" s="1"/>
      <c r="G34" s="1"/>
      <c r="H34" s="1"/>
      <c r="I34" s="1"/>
      <c r="J34" s="21"/>
      <c r="K34" s="12" t="s">
        <v>12</v>
      </c>
    </row>
    <row r="35" spans="1:12" ht="27.95" customHeight="1">
      <c r="A35" s="15" t="s">
        <v>6</v>
      </c>
      <c r="B35" s="3"/>
      <c r="C35" s="3"/>
      <c r="D35" s="3"/>
      <c r="E35" s="3"/>
      <c r="F35" s="3"/>
      <c r="G35" s="3"/>
      <c r="H35" s="3"/>
      <c r="I35" s="3"/>
      <c r="J35" s="3">
        <f>SUM(J22,J27,J28,J29,J30,J34)</f>
        <v>0</v>
      </c>
      <c r="K35" s="16" t="s">
        <v>12</v>
      </c>
    </row>
    <row r="36" spans="1:12" ht="24">
      <c r="J36" s="17">
        <f>J18-J35</f>
        <v>15000</v>
      </c>
      <c r="L36" s="30" t="s">
        <v>34</v>
      </c>
    </row>
  </sheetData>
  <mergeCells count="3">
    <mergeCell ref="A2:K2"/>
    <mergeCell ref="B6:K6"/>
    <mergeCell ref="B21:K21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4月開始団体</vt:lpstr>
      <vt:lpstr>9月開始団体</vt:lpstr>
      <vt:lpstr>'4月開始団体'!Print_Area</vt:lpstr>
      <vt:lpstr>'9月開始団体'!Print_Area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廣島　明美</dc:creator>
  <cp:lastModifiedBy>廣島　明美</cp:lastModifiedBy>
  <cp:lastPrinted>2025-02-25T02:42:15Z</cp:lastPrinted>
  <dcterms:created xsi:type="dcterms:W3CDTF">2015-06-05T18:19:34Z</dcterms:created>
  <dcterms:modified xsi:type="dcterms:W3CDTF">2025-03-03T06:50:14Z</dcterms:modified>
</cp:coreProperties>
</file>