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X:\令和06年度\050_管財G\300 電力自由化・電気入札関連\入札関係\R6年度\2月入札（71施設）\03_18施設（見積でミライズが安価） 修正\"/>
    </mc:Choice>
  </mc:AlternateContent>
  <xr:revisionPtr revIDLastSave="0" documentId="8_{EEBC8AC6-0310-48D6-9FCF-2438A92F1C2B}" xr6:coauthVersionLast="45" xr6:coauthVersionMax="45" xr10:uidLastSave="{00000000-0000-0000-0000-000000000000}"/>
  <bookViews>
    <workbookView xWindow="-120" yWindow="-120" windowWidth="29040" windowHeight="15840" xr2:uid="{00000000-000D-0000-FFFF-FFFF00000000}"/>
  </bookViews>
  <sheets>
    <sheet name="別紙3" sheetId="5" r:id="rId1"/>
  </sheets>
  <definedNames>
    <definedName name="_xlnm._FilterDatabase" localSheetId="0" hidden="1">別紙3!$A$6:$AG$35</definedName>
    <definedName name="_xlnm.Print_Area" localSheetId="0">別紙3!$A$1:$AG$35</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26" i="5" l="1"/>
  <c r="Z26" i="5"/>
  <c r="W26" i="5"/>
  <c r="V26" i="5"/>
  <c r="T26" i="5"/>
  <c r="S26" i="5"/>
  <c r="Q26" i="5"/>
  <c r="P26" i="5"/>
  <c r="N26" i="5"/>
  <c r="K26" i="5"/>
  <c r="H26" i="5"/>
  <c r="D26" i="5"/>
  <c r="M25" i="5"/>
  <c r="J25" i="5"/>
  <c r="G25" i="5"/>
  <c r="E25" i="5"/>
  <c r="M24" i="5"/>
  <c r="AF24" i="5" s="1"/>
  <c r="J24" i="5"/>
  <c r="G24" i="5"/>
  <c r="E24" i="5"/>
  <c r="M23" i="5"/>
  <c r="J23" i="5"/>
  <c r="G23" i="5"/>
  <c r="E23" i="5"/>
  <c r="M22" i="5"/>
  <c r="AF22" i="5" s="1"/>
  <c r="J22" i="5"/>
  <c r="G22" i="5"/>
  <c r="E22" i="5"/>
  <c r="AG23" i="5" l="1"/>
  <c r="AG25" i="5"/>
  <c r="AG24" i="5"/>
  <c r="AF23" i="5"/>
  <c r="AF25" i="5"/>
  <c r="AG22" i="5"/>
  <c r="E19" i="5" l="1"/>
  <c r="E20" i="5"/>
  <c r="E21" i="5"/>
  <c r="E18" i="5"/>
  <c r="E12" i="5"/>
  <c r="E7" i="5"/>
  <c r="E17" i="5"/>
  <c r="E16" i="5"/>
  <c r="E15" i="5"/>
  <c r="E14" i="5"/>
  <c r="E13" i="5"/>
  <c r="E10" i="5"/>
  <c r="E11" i="5"/>
  <c r="E9" i="5"/>
  <c r="E26" i="5" l="1"/>
  <c r="G8" i="5"/>
  <c r="M8" i="5"/>
  <c r="J8" i="5"/>
  <c r="AG8" i="5" l="1"/>
  <c r="AF8" i="5"/>
  <c r="M7" i="5" l="1"/>
  <c r="J7" i="5"/>
  <c r="G7" i="5"/>
  <c r="G9" i="5"/>
  <c r="AF7" i="5" l="1"/>
  <c r="AG7" i="5"/>
  <c r="G12" i="5" l="1"/>
  <c r="J12" i="5"/>
  <c r="M12" i="5"/>
  <c r="AG12" i="5" l="1"/>
  <c r="AF12" i="5"/>
  <c r="AE11" i="5"/>
  <c r="AE10" i="5"/>
  <c r="AE17" i="5"/>
  <c r="AE16" i="5"/>
  <c r="AE15" i="5"/>
  <c r="AE14" i="5"/>
  <c r="AE13" i="5"/>
  <c r="AB11" i="5"/>
  <c r="AB10" i="5"/>
  <c r="AB17" i="5"/>
  <c r="AB16" i="5"/>
  <c r="AB15" i="5"/>
  <c r="AB14" i="5"/>
  <c r="AB13" i="5"/>
  <c r="Y11" i="5"/>
  <c r="Y10" i="5"/>
  <c r="Y17" i="5"/>
  <c r="Y16" i="5"/>
  <c r="Y15" i="5"/>
  <c r="Y14" i="5"/>
  <c r="Y13" i="5"/>
  <c r="AE9" i="5"/>
  <c r="AB9" i="5"/>
  <c r="Y9" i="5"/>
  <c r="M20" i="5"/>
  <c r="M21" i="5"/>
  <c r="J18" i="5"/>
  <c r="J20" i="5"/>
  <c r="J21" i="5"/>
  <c r="J19" i="5"/>
  <c r="G18" i="5"/>
  <c r="G20" i="5"/>
  <c r="G21" i="5"/>
  <c r="G19" i="5"/>
  <c r="G13" i="5"/>
  <c r="G14" i="5"/>
  <c r="G15" i="5"/>
  <c r="G16" i="5"/>
  <c r="G17" i="5"/>
  <c r="G10" i="5"/>
  <c r="G11" i="5"/>
  <c r="G26" i="5" l="1"/>
  <c r="Y26" i="5"/>
  <c r="J26" i="5"/>
  <c r="AE26" i="5"/>
  <c r="AB26" i="5"/>
  <c r="AG9" i="5"/>
  <c r="AF14" i="5"/>
  <c r="AG14" i="5"/>
  <c r="AF9" i="5"/>
  <c r="AF15" i="5"/>
  <c r="AG15" i="5"/>
  <c r="AF11" i="5"/>
  <c r="AG11" i="5"/>
  <c r="AF20" i="5"/>
  <c r="AG20" i="5"/>
  <c r="AF16" i="5"/>
  <c r="AG16" i="5"/>
  <c r="AF10" i="5"/>
  <c r="AG10" i="5"/>
  <c r="AF21" i="5"/>
  <c r="AG21" i="5"/>
  <c r="AF13" i="5"/>
  <c r="AG13" i="5"/>
  <c r="AF17" i="5"/>
  <c r="AG17" i="5"/>
  <c r="M19" i="5" l="1"/>
  <c r="AF19" i="5" l="1"/>
  <c r="AG19" i="5"/>
  <c r="M18" i="5"/>
  <c r="M26" i="5" s="1"/>
  <c r="AG18" i="5" l="1"/>
  <c r="AG26" i="5" s="1"/>
  <c r="AG28" i="5" s="1"/>
  <c r="AF18" i="5"/>
  <c r="AF26" i="5" s="1"/>
</calcChain>
</file>

<file path=xl/sharedStrings.xml><?xml version="1.0" encoding="utf-8"?>
<sst xmlns="http://schemas.openxmlformats.org/spreadsheetml/2006/main" count="78" uniqueCount="57">
  <si>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</si>
  <si>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</si>
  <si>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</si>
  <si>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</si>
  <si>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</si>
  <si>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東外側駐車場</t>
    <phoneticPr fontId="4"/>
  </si>
  <si>
    <t>奥の細道むすびの地記念館</t>
    <phoneticPr fontId="5"/>
  </si>
  <si>
    <t>上石津多良低区浄水場（簡易水道）</t>
    <rPh sb="11" eb="13">
      <t>カンイ</t>
    </rPh>
    <rPh sb="13" eb="15">
      <t>スイドウ</t>
    </rPh>
    <phoneticPr fontId="5"/>
  </si>
  <si>
    <t>本今ポンプ場</t>
    <phoneticPr fontId="4"/>
  </si>
  <si>
    <t>外渕ポンプ場</t>
    <phoneticPr fontId="5"/>
  </si>
  <si>
    <t>墨俣浄化センター</t>
    <phoneticPr fontId="5"/>
  </si>
  <si>
    <t>緑園水源地</t>
    <phoneticPr fontId="5"/>
  </si>
  <si>
    <t>北部水源地</t>
    <phoneticPr fontId="5"/>
  </si>
  <si>
    <t>赤坂水源地</t>
    <phoneticPr fontId="5"/>
  </si>
  <si>
    <t>南部水源地</t>
    <phoneticPr fontId="5"/>
  </si>
  <si>
    <t>墨俣第二水源地</t>
    <phoneticPr fontId="5"/>
  </si>
  <si>
    <t>大垣駅南口広場</t>
    <rPh sb="0" eb="2">
      <t>オオガキ</t>
    </rPh>
    <rPh sb="3" eb="5">
      <t>ミナミグチ</t>
    </rPh>
    <rPh sb="5" eb="6">
      <t>ヒロ</t>
    </rPh>
    <phoneticPr fontId="5"/>
  </si>
  <si>
    <t>大垣駅南北自由通路</t>
    <phoneticPr fontId="4"/>
  </si>
  <si>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</si>
  <si>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</si>
  <si>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</si>
  <si>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</si>
  <si>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</si>
  <si>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</si>
  <si>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</si>
  <si>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</si>
  <si>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</si>
  <si>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</si>
  <si>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</si>
  <si>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</si>
  <si>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</si>
  <si>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</si>
  <si>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</si>
  <si>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</si>
  <si>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</si>
  <si>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</si>
  <si>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</si>
  <si>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</si>
  <si>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</si>
  <si>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６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</si>
  <si>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小計
（税込）
【円/12月】
Ａ</t>
    <rPh sb="0" eb="2">
      <t>ショウケイ</t>
    </rPh>
    <rPh sb="4" eb="6">
      <t>ゼイコミ</t>
    </rPh>
    <phoneticPr fontId="1"/>
  </si>
  <si>
    <t>電力量料金
合計
（税込）
【円/12月】
Ｂ</t>
    <rPh sb="10" eb="12">
      <t>ゼイコミ</t>
    </rPh>
    <phoneticPr fontId="1"/>
  </si>
  <si>
    <t>４　基本料金の小計Ａ欄及び電力量料金の小計Ｂ欄に１円未満の端数を含むことができる。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5" eb="26">
      <t>エン</t>
    </rPh>
    <rPh sb="26" eb="28">
      <t>ミマン</t>
    </rPh>
    <rPh sb="29" eb="31">
      <t>ハスウ</t>
    </rPh>
    <rPh sb="32" eb="33">
      <t>フク</t>
    </rPh>
    <phoneticPr fontId="1"/>
  </si>
  <si>
    <t>　ただし、Ｃ・Ｄ及びＥ欄は、計算結果に１円未満の端数が生じたときは、その端数全額を切り捨てた額とする。</t>
    <rPh sb="8" eb="9">
      <t>オヨ</t>
    </rPh>
    <rPh sb="11" eb="12">
      <t>ラン</t>
    </rPh>
    <phoneticPr fontId="1"/>
  </si>
  <si>
    <t>５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</si>
  <si>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</si>
  <si>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</si>
  <si>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大垣市役所</t>
    <rPh sb="0" eb="5">
      <t>オオガキシヤクショ</t>
    </rPh>
    <phoneticPr fontId="4"/>
  </si>
  <si>
    <t>別紙3　入札金額算定書</t>
    <rPh sb="0" eb="2">
      <t>ベッシ</t>
    </rPh>
    <rPh sb="4" eb="6">
      <t>ニュウサツ</t>
    </rPh>
    <rPh sb="6" eb="8">
      <t>キンガク</t>
    </rPh>
    <rPh sb="8" eb="10">
      <t>サンテイ</t>
    </rPh>
    <rPh sb="10" eb="11">
      <t>ショ</t>
    </rPh>
    <phoneticPr fontId="1"/>
  </si>
  <si>
    <t>電気料金総価（税抜）＝入札価格　　【円/12月】　　Ⅾ</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</si>
  <si>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予備線</t>
    <rPh sb="0" eb="2">
      <t>ヨビ</t>
    </rPh>
    <rPh sb="2" eb="3">
      <t>セン</t>
    </rPh>
    <phoneticPr fontId="4"/>
  </si>
  <si>
    <t>-</t>
    <phoneticPr fontId="1"/>
  </si>
  <si>
    <t>契約期間
（R7年4月
　～R8年3月）</t>
    <rPh sb="0" eb="2">
      <t>ケイヤク</t>
    </rPh>
    <rPh sb="8" eb="9">
      <t>ネン</t>
    </rPh>
    <rPh sb="10" eb="11">
      <t>ガツ</t>
    </rPh>
    <rPh sb="16" eb="17">
      <t>ネン</t>
    </rPh>
    <rPh sb="18" eb="19">
      <t>ガツ</t>
    </rPh>
    <phoneticPr fontId="1"/>
  </si>
  <si>
    <t>西崎水源地</t>
    <phoneticPr fontId="5"/>
  </si>
  <si>
    <t>上石津北部浄化センター</t>
    <phoneticPr fontId="5"/>
  </si>
  <si>
    <t>上石津中部浄化センター</t>
    <phoneticPr fontId="5"/>
  </si>
  <si>
    <t>上石津南部浄化センター</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</si>
</sst>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3"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sz val="11"/>
      <name val="ＭＳ Ｐゴシック"/>
      <family val="3"/>
      <charset val="128"/>
    </font>
    <font>
      <b/>
      <sz val="11"/>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indexed="64"/>
      </left>
      <right style="thick">
        <color indexed="64"/>
      </right>
      <top style="thin">
        <color indexed="64"/>
      </top>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s>
  <cellStyleXfs count="6">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38" fontId="11" fillId="0" borderId="0" applyFont="0" applyFill="0" applyBorder="0" applyAlignment="0" applyProtection="0">
      <alignment vertical="center"/>
    </xf>
  </cellStyleXfs>
  <cellXfs count="70">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shrinkToFit="1"/>
    </xf>
    <xf numFmtId="178" fontId="6" fillId="0" borderId="2" xfId="0" applyNumberFormat="1" applyFont="1" applyBorder="1" applyAlignment="1" applyProtection="1">
      <alignment horizontal="center"/>
    </xf>
    <xf numFmtId="177" fontId="6" fillId="0" borderId="11" xfId="0" applyNumberFormat="1" applyFont="1" applyBorder="1" applyProtection="1"/>
    <xf numFmtId="179" fontId="6" fillId="0" borderId="14" xfId="0" applyNumberFormat="1" applyFont="1" applyBorder="1" applyProtection="1"/>
    <xf numFmtId="179" fontId="6" fillId="2" borderId="14" xfId="0" applyNumberFormat="1" applyFont="1" applyFill="1" applyBorder="1" applyProtection="1"/>
    <xf numFmtId="177" fontId="6" fillId="2"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49" fontId="8" fillId="0" borderId="7" xfId="0" applyNumberFormat="1" applyFont="1" applyFill="1" applyBorder="1" applyAlignment="1" applyProtection="1">
      <alignment vertical="center" shrinkToFit="1"/>
    </xf>
    <xf numFmtId="177" fontId="6" fillId="2" borderId="8" xfId="0" applyNumberFormat="1" applyFont="1" applyFill="1" applyBorder="1" applyProtection="1"/>
    <xf numFmtId="179" fontId="6" fillId="2" borderId="15" xfId="0" applyNumberFormat="1" applyFont="1" applyFill="1" applyBorder="1" applyProtection="1"/>
    <xf numFmtId="177" fontId="6" fillId="2" borderId="9" xfId="0" applyNumberFormat="1" applyFont="1" applyFill="1" applyBorder="1" applyProtection="1"/>
    <xf numFmtId="0" fontId="6" fillId="0" borderId="6" xfId="0" applyFont="1" applyBorder="1" applyProtection="1"/>
    <xf numFmtId="179" fontId="6" fillId="0" borderId="16" xfId="0" applyNumberFormat="1" applyFont="1" applyBorder="1" applyProtection="1"/>
    <xf numFmtId="180" fontId="6" fillId="0" borderId="16" xfId="0" applyNumberFormat="1" applyFont="1" applyBorder="1" applyProtection="1"/>
    <xf numFmtId="0" fontId="10" fillId="0" borderId="0" xfId="0" applyFont="1" applyProtection="1"/>
    <xf numFmtId="179" fontId="6" fillId="0" borderId="15" xfId="0" applyNumberFormat="1" applyFont="1" applyBorder="1" applyProtection="1"/>
    <xf numFmtId="177" fontId="6" fillId="0" borderId="8" xfId="0" applyNumberFormat="1" applyFont="1" applyFill="1" applyBorder="1" applyProtection="1"/>
    <xf numFmtId="177" fontId="6" fillId="0" borderId="6" xfId="0" applyNumberFormat="1" applyFont="1" applyBorder="1" applyProtection="1"/>
    <xf numFmtId="177" fontId="6" fillId="2" borderId="10" xfId="0" applyNumberFormat="1" applyFont="1" applyFill="1" applyBorder="1" applyProtection="1"/>
    <xf numFmtId="177" fontId="6" fillId="0" borderId="10" xfId="0" applyNumberFormat="1" applyFont="1" applyFill="1" applyBorder="1" applyProtection="1"/>
    <xf numFmtId="0" fontId="6" fillId="0" borderId="0" xfId="0" applyFont="1" applyFill="1" applyProtection="1"/>
    <xf numFmtId="177" fontId="6" fillId="0" borderId="8" xfId="0" applyNumberFormat="1" applyFont="1" applyFill="1" applyBorder="1" applyAlignment="1" applyProtection="1">
      <alignment horizontal="right"/>
    </xf>
    <xf numFmtId="177" fontId="6" fillId="0" borderId="1" xfId="0" applyNumberFormat="1" applyFont="1" applyFill="1" applyBorder="1" applyProtection="1"/>
    <xf numFmtId="0" fontId="6" fillId="0" borderId="6" xfId="0" applyFont="1" applyBorder="1" applyAlignment="1"/>
    <xf numFmtId="38" fontId="6" fillId="0" borderId="6" xfId="5" applyFont="1" applyBorder="1">
      <alignment vertical="center"/>
    </xf>
    <xf numFmtId="0" fontId="7" fillId="0" borderId="6" xfId="0" applyFont="1" applyBorder="1" applyAlignment="1">
      <alignment vertical="center" shrinkToFit="1"/>
    </xf>
    <xf numFmtId="178" fontId="6" fillId="0" borderId="6" xfId="0" applyNumberFormat="1" applyFont="1" applyBorder="1" applyAlignment="1">
      <alignment horizontal="center"/>
    </xf>
    <xf numFmtId="0" fontId="12" fillId="0" borderId="6" xfId="0" applyFont="1" applyBorder="1" applyAlignment="1">
      <alignment vertical="center"/>
    </xf>
    <xf numFmtId="177" fontId="6" fillId="0" borderId="10" xfId="0" applyNumberFormat="1" applyFont="1" applyBorder="1"/>
    <xf numFmtId="177" fontId="6" fillId="0" borderId="11" xfId="0" applyNumberFormat="1" applyFont="1" applyBorder="1"/>
    <xf numFmtId="38" fontId="12" fillId="0" borderId="6" xfId="5" applyFont="1" applyFill="1" applyBorder="1">
      <alignment vertical="center"/>
    </xf>
    <xf numFmtId="179" fontId="6" fillId="0" borderId="14" xfId="0" applyNumberFormat="1" applyFont="1" applyBorder="1"/>
    <xf numFmtId="179" fontId="6" fillId="2" borderId="14" xfId="0" applyNumberFormat="1" applyFont="1" applyFill="1" applyBorder="1"/>
    <xf numFmtId="177" fontId="6" fillId="2" borderId="11" xfId="0" applyNumberFormat="1" applyFont="1" applyFill="1" applyBorder="1"/>
    <xf numFmtId="177" fontId="6" fillId="2" borderId="10" xfId="0" applyNumberFormat="1" applyFont="1" applyFill="1" applyBorder="1"/>
    <xf numFmtId="177" fontId="6" fillId="0" borderId="6" xfId="0" applyNumberFormat="1" applyFont="1" applyBorder="1"/>
    <xf numFmtId="0" fontId="6" fillId="0" borderId="0" xfId="0" applyFont="1"/>
    <xf numFmtId="49" fontId="8" fillId="0" borderId="6" xfId="0" applyNumberFormat="1" applyFont="1" applyBorder="1" applyAlignment="1">
      <alignment vertical="center" shrinkToFit="1"/>
    </xf>
    <xf numFmtId="177" fontId="6" fillId="0" borderId="6" xfId="0" applyNumberFormat="1" applyFont="1" applyBorder="1" applyAlignment="1" applyProtection="1">
      <alignment horizontal="right" vertical="center"/>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6" fillId="0" borderId="8"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6"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4"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0" fontId="6" fillId="0" borderId="6" xfId="0" applyFont="1" applyBorder="1" applyAlignment="1" applyProtection="1">
      <alignment horizontal="center" vertical="center" wrapText="1"/>
    </xf>
    <xf numFmtId="0" fontId="7" fillId="0" borderId="7" xfId="0" applyFont="1" applyFill="1" applyBorder="1" applyAlignment="1" applyProtection="1">
      <alignment horizontal="center" vertical="center"/>
    </xf>
    <xf numFmtId="0" fontId="7" fillId="0" borderId="18" xfId="0" applyFont="1" applyFill="1" applyBorder="1" applyAlignment="1" applyProtection="1">
      <alignment horizontal="center" vertical="center"/>
    </xf>
  </cellXfs>
  <cellStyles count="6">
    <cellStyle name="パーセント 2" xfId="3" xr:uid="{00000000-0005-0000-0000-000000000000}"/>
    <cellStyle name="桁区切り" xfId="5" builtinId="6"/>
    <cellStyle name="桁区切り 2" xfId="2" xr:uid="{00000000-0005-0000-0000-000001000000}"/>
    <cellStyle name="通貨 2" xfId="4" xr:uid="{00000000-0005-0000-0000-000002000000}"/>
    <cellStyle name="標準" xfId="0" builtinId="0"/>
    <cellStyle name="標準 2" xfId="1" xr:uid="{00000000-0005-0000-0000-000004000000}"/>
  </cellStyles>
  <dxfs count="2">
    <dxf>
      <fill>
        <patternFill>
          <bgColor indexed="43"/>
        </patternFill>
      </fill>
      <border>
        <left style="thin">
          <color indexed="8"/>
        </left>
        <right style="thin">
          <color indexed="8"/>
        </right>
        <top style="thin">
          <color indexed="8"/>
        </top>
        <bottom style="thin">
          <color indexed="8"/>
        </bottom>
      </border>
    </dxf>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35"/>
  <sheetViews>
    <sheetView showZeros="0" tabSelected="1" view="pageBreakPreview" zoomScale="86" zoomScaleNormal="25" zoomScaleSheetLayoutView="86" workbookViewId="0">
      <pane xSplit="5" ySplit="6" topLeftCell="F7" activePane="bottomRight" state="frozen"/>
      <selection pane="topRight" activeCell="F1" sqref="F1"/>
      <selection pane="bottomLeft" activeCell="A6" sqref="A6"/>
      <selection pane="bottomRight" activeCell="AC13" sqref="AC13"/>
    </sheetView>
  </sheetViews>
  <sheetFormatPr defaultRowHeight="13.5" x14ac:dyDescent="0.15"/>
  <cols>
    <col min="1" max="1" width="4.875" style="2" bestFit="1" customWidth="1"/>
    <col min="2" max="2" width="40.625" style="2" customWidth="1"/>
    <col min="3" max="3" width="16.375" style="2" bestFit="1" customWidth="1"/>
    <col min="4" max="4" width="14.625" style="25" customWidth="1"/>
    <col min="5" max="5" width="15.625" style="25" customWidth="1"/>
    <col min="6" max="6" width="16.375" style="2" bestFit="1" customWidth="1"/>
    <col min="7" max="7" width="20.625" style="2" customWidth="1"/>
    <col min="8" max="8" width="13.375" style="2" bestFit="1" customWidth="1"/>
    <col min="9" max="9" width="12.875" style="2" customWidth="1"/>
    <col min="10" max="10" width="18.5" style="2" customWidth="1"/>
    <col min="11" max="11" width="13.375" style="2" bestFit="1" customWidth="1"/>
    <col min="12" max="12" width="12.875" style="2" bestFit="1" customWidth="1"/>
    <col min="13" max="13" width="18.5" style="2" customWidth="1"/>
    <col min="14" max="14" width="10.875" style="2" bestFit="1" customWidth="1"/>
    <col min="15" max="15" width="12.875" style="2" bestFit="1" customWidth="1"/>
    <col min="16" max="16" width="18.5" style="2" customWidth="1"/>
    <col min="17" max="17" width="10.875" style="2" bestFit="1" customWidth="1"/>
    <col min="18" max="18" width="12.875" style="2" bestFit="1" customWidth="1"/>
    <col min="19" max="19" width="18.5" style="2" customWidth="1"/>
    <col min="20" max="20" width="10.875" style="2" bestFit="1" customWidth="1"/>
    <col min="21" max="21" width="12.875" style="2" bestFit="1" customWidth="1"/>
    <col min="22" max="22" width="18.5" style="2" customWidth="1"/>
    <col min="23" max="23" width="13.375" style="2" bestFit="1" customWidth="1"/>
    <col min="24" max="24" width="12.875" style="2" bestFit="1" customWidth="1"/>
    <col min="25" max="25" width="18.5" style="2" customWidth="1"/>
    <col min="26" max="26" width="14.625" style="2" bestFit="1" customWidth="1"/>
    <col min="27" max="27" width="12.875" style="2" bestFit="1" customWidth="1"/>
    <col min="28" max="28" width="18.5" style="2" customWidth="1"/>
    <col min="29" max="29" width="14.625" style="2" bestFit="1" customWidth="1"/>
    <col min="30" max="30" width="12.875" style="2" bestFit="1" customWidth="1"/>
    <col min="31" max="31" width="18.5" style="2" customWidth="1"/>
    <col min="32" max="32" width="20.625" style="2" customWidth="1"/>
    <col min="33" max="33" width="22.75" style="2" customWidth="1"/>
    <col min="34" max="16384" width="9" style="2"/>
  </cols>
  <sheetData>
    <row r="1" spans="1:33" ht="14.25" x14ac:dyDescent="0.15">
      <c r="A1" s="1" t="s">
        <v>48</v>
      </c>
    </row>
    <row r="2" spans="1:33" ht="25.5" customHeight="1" x14ac:dyDescent="0.15">
      <c r="A2" s="65" t="s">
        <v>3</v>
      </c>
      <c r="B2" s="66" t="s">
        <v>4</v>
      </c>
      <c r="C2" s="67" t="s">
        <v>52</v>
      </c>
      <c r="D2" s="60" t="s">
        <v>23</v>
      </c>
      <c r="E2" s="60" t="s">
        <v>45</v>
      </c>
      <c r="F2" s="56" t="s">
        <v>28</v>
      </c>
      <c r="G2" s="47"/>
      <c r="H2" s="47"/>
      <c r="I2" s="47"/>
      <c r="J2" s="47"/>
      <c r="K2" s="47"/>
      <c r="L2" s="47"/>
      <c r="M2" s="47"/>
      <c r="N2" s="47"/>
      <c r="O2" s="47"/>
      <c r="P2" s="47"/>
      <c r="Q2" s="47"/>
      <c r="R2" s="47"/>
      <c r="S2" s="47"/>
      <c r="T2" s="47"/>
      <c r="U2" s="47"/>
      <c r="V2" s="47"/>
      <c r="W2" s="47"/>
      <c r="X2" s="47"/>
      <c r="Y2" s="47"/>
      <c r="Z2" s="47"/>
      <c r="AA2" s="47"/>
      <c r="AB2" s="47"/>
      <c r="AC2" s="47"/>
      <c r="AD2" s="47"/>
      <c r="AE2" s="47"/>
      <c r="AF2" s="47"/>
      <c r="AG2" s="48"/>
    </row>
    <row r="3" spans="1:33" ht="25.5" customHeight="1" thickBot="1" x14ac:dyDescent="0.2">
      <c r="A3" s="65"/>
      <c r="B3" s="66"/>
      <c r="C3" s="67"/>
      <c r="D3" s="60"/>
      <c r="E3" s="60"/>
      <c r="F3" s="56" t="s">
        <v>24</v>
      </c>
      <c r="G3" s="48"/>
      <c r="H3" s="47" t="s">
        <v>34</v>
      </c>
      <c r="I3" s="47"/>
      <c r="J3" s="47"/>
      <c r="K3" s="47"/>
      <c r="L3" s="47"/>
      <c r="M3" s="48"/>
      <c r="N3" s="46" t="s">
        <v>36</v>
      </c>
      <c r="O3" s="62"/>
      <c r="P3" s="62"/>
      <c r="Q3" s="62"/>
      <c r="R3" s="62"/>
      <c r="S3" s="62"/>
      <c r="T3" s="62"/>
      <c r="U3" s="62"/>
      <c r="V3" s="45"/>
      <c r="W3" s="56" t="s">
        <v>35</v>
      </c>
      <c r="X3" s="47"/>
      <c r="Y3" s="47"/>
      <c r="Z3" s="47"/>
      <c r="AA3" s="47"/>
      <c r="AB3" s="47"/>
      <c r="AC3" s="47"/>
      <c r="AD3" s="47"/>
      <c r="AE3" s="47"/>
      <c r="AF3" s="48"/>
      <c r="AG3" s="54" t="s">
        <v>37</v>
      </c>
    </row>
    <row r="4" spans="1:33" ht="25.5" customHeight="1" thickTop="1" thickBot="1" x14ac:dyDescent="0.2">
      <c r="A4" s="65"/>
      <c r="B4" s="66"/>
      <c r="C4" s="67"/>
      <c r="D4" s="60"/>
      <c r="E4" s="61"/>
      <c r="F4" s="52" t="s">
        <v>30</v>
      </c>
      <c r="G4" s="44" t="s">
        <v>40</v>
      </c>
      <c r="H4" s="56" t="s">
        <v>20</v>
      </c>
      <c r="I4" s="47"/>
      <c r="J4" s="48"/>
      <c r="K4" s="56" t="s">
        <v>21</v>
      </c>
      <c r="L4" s="47"/>
      <c r="M4" s="48"/>
      <c r="N4" s="46" t="s">
        <v>25</v>
      </c>
      <c r="O4" s="47"/>
      <c r="P4" s="48"/>
      <c r="Q4" s="46" t="s">
        <v>26</v>
      </c>
      <c r="R4" s="47"/>
      <c r="S4" s="48"/>
      <c r="T4" s="56" t="s">
        <v>27</v>
      </c>
      <c r="U4" s="47"/>
      <c r="V4" s="48"/>
      <c r="W4" s="46" t="s">
        <v>2</v>
      </c>
      <c r="X4" s="47"/>
      <c r="Y4" s="48"/>
      <c r="Z4" s="46" t="s">
        <v>1</v>
      </c>
      <c r="AA4" s="47"/>
      <c r="AB4" s="48"/>
      <c r="AC4" s="49" t="s">
        <v>0</v>
      </c>
      <c r="AD4" s="50"/>
      <c r="AE4" s="50"/>
      <c r="AF4" s="54" t="s">
        <v>41</v>
      </c>
      <c r="AG4" s="54"/>
    </row>
    <row r="5" spans="1:33" ht="30" customHeight="1" thickTop="1" x14ac:dyDescent="0.15">
      <c r="A5" s="65"/>
      <c r="B5" s="66"/>
      <c r="C5" s="67"/>
      <c r="D5" s="60"/>
      <c r="E5" s="61"/>
      <c r="F5" s="53"/>
      <c r="G5" s="45"/>
      <c r="H5" s="51" t="s">
        <v>31</v>
      </c>
      <c r="I5" s="52" t="s">
        <v>32</v>
      </c>
      <c r="J5" s="44" t="s">
        <v>33</v>
      </c>
      <c r="K5" s="51" t="s">
        <v>31</v>
      </c>
      <c r="L5" s="52" t="s">
        <v>32</v>
      </c>
      <c r="M5" s="44" t="s">
        <v>33</v>
      </c>
      <c r="N5" s="51" t="s">
        <v>31</v>
      </c>
      <c r="O5" s="52" t="s">
        <v>32</v>
      </c>
      <c r="P5" s="44" t="s">
        <v>33</v>
      </c>
      <c r="Q5" s="51" t="s">
        <v>31</v>
      </c>
      <c r="R5" s="52" t="s">
        <v>32</v>
      </c>
      <c r="S5" s="44" t="s">
        <v>33</v>
      </c>
      <c r="T5" s="51" t="s">
        <v>31</v>
      </c>
      <c r="U5" s="52" t="s">
        <v>32</v>
      </c>
      <c r="V5" s="44" t="s">
        <v>33</v>
      </c>
      <c r="W5" s="51" t="s">
        <v>31</v>
      </c>
      <c r="X5" s="52" t="s">
        <v>32</v>
      </c>
      <c r="Y5" s="44" t="s">
        <v>33</v>
      </c>
      <c r="Z5" s="51" t="s">
        <v>31</v>
      </c>
      <c r="AA5" s="52" t="s">
        <v>32</v>
      </c>
      <c r="AB5" s="44" t="s">
        <v>33</v>
      </c>
      <c r="AC5" s="51" t="s">
        <v>31</v>
      </c>
      <c r="AD5" s="52" t="s">
        <v>32</v>
      </c>
      <c r="AE5" s="44" t="s">
        <v>33</v>
      </c>
      <c r="AF5" s="54"/>
      <c r="AG5" s="54"/>
    </row>
    <row r="6" spans="1:33" ht="30" customHeight="1" x14ac:dyDescent="0.15">
      <c r="A6" s="65"/>
      <c r="B6" s="66"/>
      <c r="C6" s="67"/>
      <c r="D6" s="60"/>
      <c r="E6" s="61"/>
      <c r="F6" s="53"/>
      <c r="G6" s="45"/>
      <c r="H6" s="51"/>
      <c r="I6" s="53"/>
      <c r="J6" s="45"/>
      <c r="K6" s="51"/>
      <c r="L6" s="53"/>
      <c r="M6" s="45"/>
      <c r="N6" s="51"/>
      <c r="O6" s="53"/>
      <c r="P6" s="45"/>
      <c r="Q6" s="51"/>
      <c r="R6" s="53"/>
      <c r="S6" s="45"/>
      <c r="T6" s="51"/>
      <c r="U6" s="53"/>
      <c r="V6" s="45"/>
      <c r="W6" s="51"/>
      <c r="X6" s="53"/>
      <c r="Y6" s="45"/>
      <c r="Z6" s="51"/>
      <c r="AA6" s="53"/>
      <c r="AB6" s="45"/>
      <c r="AC6" s="51"/>
      <c r="AD6" s="53"/>
      <c r="AE6" s="45"/>
      <c r="AF6" s="55"/>
      <c r="AG6" s="55"/>
    </row>
    <row r="7" spans="1:33" ht="25.5" customHeight="1" x14ac:dyDescent="0.15">
      <c r="A7" s="68">
        <v>1</v>
      </c>
      <c r="B7" s="12" t="s">
        <v>47</v>
      </c>
      <c r="C7" s="5">
        <v>12</v>
      </c>
      <c r="D7" s="28">
        <v>620</v>
      </c>
      <c r="E7" s="21">
        <f>H7+K7</f>
        <v>1606943</v>
      </c>
      <c r="F7" s="20"/>
      <c r="G7" s="6">
        <f>ROUNDDOWN(D7*F7*12,0)</f>
        <v>0</v>
      </c>
      <c r="H7" s="29">
        <v>456290</v>
      </c>
      <c r="I7" s="20"/>
      <c r="J7" s="6">
        <f>ROUNDDOWN(H7*I7,0)</f>
        <v>0</v>
      </c>
      <c r="K7" s="29">
        <v>1150653</v>
      </c>
      <c r="L7" s="20"/>
      <c r="M7" s="6">
        <f>ROUNDDOWN(K7*L7,0)</f>
        <v>0</v>
      </c>
      <c r="N7" s="13"/>
      <c r="O7" s="14"/>
      <c r="P7" s="15"/>
      <c r="Q7" s="13"/>
      <c r="R7" s="14"/>
      <c r="S7" s="15"/>
      <c r="T7" s="13"/>
      <c r="U7" s="14"/>
      <c r="V7" s="15"/>
      <c r="W7" s="13"/>
      <c r="X7" s="14"/>
      <c r="Y7" s="15"/>
      <c r="Z7" s="13"/>
      <c r="AA7" s="14"/>
      <c r="AB7" s="15"/>
      <c r="AC7" s="13"/>
      <c r="AD7" s="14"/>
      <c r="AE7" s="15"/>
      <c r="AF7" s="10">
        <f>SUM(J7,M7,P7,S7,V7,Y7,AB7,AE7)</f>
        <v>0</v>
      </c>
      <c r="AG7" s="22">
        <f>SUM(G7,J7,M7,P7,S7,V7,Y7,AB7,AE7)</f>
        <v>0</v>
      </c>
    </row>
    <row r="8" spans="1:33" ht="25.5" customHeight="1" x14ac:dyDescent="0.15">
      <c r="A8" s="69"/>
      <c r="B8" s="12" t="s">
        <v>50</v>
      </c>
      <c r="C8" s="5">
        <v>12</v>
      </c>
      <c r="D8" s="28">
        <v>620</v>
      </c>
      <c r="E8" s="26" t="s">
        <v>51</v>
      </c>
      <c r="F8" s="20"/>
      <c r="G8" s="6">
        <f>ROUNDDOWN(D8*F8*12,0)</f>
        <v>0</v>
      </c>
      <c r="H8" s="21"/>
      <c r="I8" s="20"/>
      <c r="J8" s="6">
        <f>ROUNDDOWN(H8*I8,0)</f>
        <v>0</v>
      </c>
      <c r="K8" s="21"/>
      <c r="L8" s="20"/>
      <c r="M8" s="6">
        <f>ROUNDDOWN(K8*L8,0)</f>
        <v>0</v>
      </c>
      <c r="N8" s="13"/>
      <c r="O8" s="14"/>
      <c r="P8" s="15"/>
      <c r="Q8" s="13"/>
      <c r="R8" s="14"/>
      <c r="S8" s="15"/>
      <c r="T8" s="13"/>
      <c r="U8" s="14"/>
      <c r="V8" s="15"/>
      <c r="W8" s="13"/>
      <c r="X8" s="14"/>
      <c r="Y8" s="15"/>
      <c r="Z8" s="13"/>
      <c r="AA8" s="14"/>
      <c r="AB8" s="15"/>
      <c r="AC8" s="13"/>
      <c r="AD8" s="14"/>
      <c r="AE8" s="15"/>
      <c r="AF8" s="10">
        <f>SUM(J8,M8,P8,S8,V8,Y8,AB8,AE8)</f>
        <v>0</v>
      </c>
      <c r="AG8" s="22">
        <f>SUM(G8,J8,M8,P8,S8,V8,Y8,AB8,AE8)</f>
        <v>0</v>
      </c>
    </row>
    <row r="9" spans="1:33" ht="25.5" customHeight="1" x14ac:dyDescent="0.15">
      <c r="A9" s="3">
        <v>2</v>
      </c>
      <c r="B9" s="11" t="s">
        <v>6</v>
      </c>
      <c r="C9" s="5">
        <v>12</v>
      </c>
      <c r="D9" s="28">
        <v>69</v>
      </c>
      <c r="E9" s="27">
        <f>W9+Z9+AC9</f>
        <v>315007</v>
      </c>
      <c r="F9" s="7"/>
      <c r="G9" s="6">
        <f>ROUNDDOWN(D9*F9*12,0)</f>
        <v>0</v>
      </c>
      <c r="H9" s="23"/>
      <c r="I9" s="8"/>
      <c r="J9" s="9"/>
      <c r="K9" s="23"/>
      <c r="L9" s="8"/>
      <c r="M9" s="9"/>
      <c r="N9" s="23"/>
      <c r="O9" s="8"/>
      <c r="P9" s="9"/>
      <c r="Q9" s="23"/>
      <c r="R9" s="8"/>
      <c r="S9" s="9"/>
      <c r="T9" s="23"/>
      <c r="U9" s="8"/>
      <c r="V9" s="9"/>
      <c r="W9" s="29">
        <v>26207</v>
      </c>
      <c r="X9" s="7"/>
      <c r="Y9" s="6">
        <f>ROUNDDOWN(W9*X9,0)</f>
        <v>0</v>
      </c>
      <c r="Z9" s="29">
        <v>155571</v>
      </c>
      <c r="AA9" s="7"/>
      <c r="AB9" s="6">
        <f>ROUNDDOWN(Z9*AA9,0)</f>
        <v>0</v>
      </c>
      <c r="AC9" s="29">
        <v>133229</v>
      </c>
      <c r="AD9" s="7"/>
      <c r="AE9" s="6">
        <f>ROUNDDOWN(AC9*AD9,0)</f>
        <v>0</v>
      </c>
      <c r="AF9" s="10">
        <f>SUM(J9,M9,P9,S9,V9,Y9,AB9,AE9)</f>
        <v>0</v>
      </c>
      <c r="AG9" s="22">
        <f>SUM(G9,J9,M9,P9,S9,V9,Y9,AB9,AE9)</f>
        <v>0</v>
      </c>
    </row>
    <row r="10" spans="1:33" ht="25.5" customHeight="1" x14ac:dyDescent="0.15">
      <c r="A10" s="3">
        <v>3</v>
      </c>
      <c r="B10" s="11" t="s">
        <v>16</v>
      </c>
      <c r="C10" s="5">
        <v>12</v>
      </c>
      <c r="D10" s="28">
        <v>48</v>
      </c>
      <c r="E10" s="27">
        <f>W10+Z10+AC10</f>
        <v>169360</v>
      </c>
      <c r="F10" s="7"/>
      <c r="G10" s="6">
        <f>ROUNDDOWN(D10*F10*12,0)</f>
        <v>0</v>
      </c>
      <c r="H10" s="23"/>
      <c r="I10" s="8"/>
      <c r="J10" s="9"/>
      <c r="K10" s="23"/>
      <c r="L10" s="8"/>
      <c r="M10" s="9"/>
      <c r="N10" s="23"/>
      <c r="O10" s="8"/>
      <c r="P10" s="9"/>
      <c r="Q10" s="23"/>
      <c r="R10" s="8"/>
      <c r="S10" s="9"/>
      <c r="T10" s="23"/>
      <c r="U10" s="8"/>
      <c r="V10" s="9"/>
      <c r="W10" s="29">
        <v>14875</v>
      </c>
      <c r="X10" s="7"/>
      <c r="Y10" s="6">
        <f>ROUNDDOWN(W10*X10,0)</f>
        <v>0</v>
      </c>
      <c r="Z10" s="29">
        <v>81812</v>
      </c>
      <c r="AA10" s="7"/>
      <c r="AB10" s="6">
        <f>ROUNDDOWN(Z10*AA10,0)</f>
        <v>0</v>
      </c>
      <c r="AC10" s="29">
        <v>72673</v>
      </c>
      <c r="AD10" s="7"/>
      <c r="AE10" s="6">
        <f>ROUNDDOWN(AC10*AD10,0)</f>
        <v>0</v>
      </c>
      <c r="AF10" s="10">
        <f>SUM(J10,M10,P10,S10,V10,Y10,AB10,AE10)</f>
        <v>0</v>
      </c>
      <c r="AG10" s="22">
        <f>SUM(G10,J10,M10,P10,S10,V10,Y10,AB10,AE10)</f>
        <v>0</v>
      </c>
    </row>
    <row r="11" spans="1:33" ht="25.5" customHeight="1" x14ac:dyDescent="0.15">
      <c r="A11" s="3">
        <v>4</v>
      </c>
      <c r="B11" s="4" t="s">
        <v>17</v>
      </c>
      <c r="C11" s="5">
        <v>12</v>
      </c>
      <c r="D11" s="28">
        <v>27</v>
      </c>
      <c r="E11" s="27">
        <f>W11+Z11+AC11</f>
        <v>132872</v>
      </c>
      <c r="F11" s="7"/>
      <c r="G11" s="6">
        <f>ROUNDDOWN(D11*F11*12,0)</f>
        <v>0</v>
      </c>
      <c r="H11" s="23"/>
      <c r="I11" s="8"/>
      <c r="J11" s="9"/>
      <c r="K11" s="23"/>
      <c r="L11" s="8"/>
      <c r="M11" s="9"/>
      <c r="N11" s="23"/>
      <c r="O11" s="8"/>
      <c r="P11" s="9"/>
      <c r="Q11" s="23"/>
      <c r="R11" s="8"/>
      <c r="S11" s="9"/>
      <c r="T11" s="23"/>
      <c r="U11" s="8"/>
      <c r="V11" s="9"/>
      <c r="W11" s="29">
        <v>6307</v>
      </c>
      <c r="X11" s="7"/>
      <c r="Y11" s="6">
        <f>ROUNDDOWN(W11*X11,0)</f>
        <v>0</v>
      </c>
      <c r="Z11" s="29">
        <v>57607</v>
      </c>
      <c r="AA11" s="7"/>
      <c r="AB11" s="6">
        <f>ROUNDDOWN(Z11*AA11,0)</f>
        <v>0</v>
      </c>
      <c r="AC11" s="29">
        <v>68958</v>
      </c>
      <c r="AD11" s="7"/>
      <c r="AE11" s="6">
        <f>ROUNDDOWN(AC11*AD11,0)</f>
        <v>0</v>
      </c>
      <c r="AF11" s="10">
        <f>SUM(J11,M11,P11,S11,V11,Y11,AB11,AE11)</f>
        <v>0</v>
      </c>
      <c r="AG11" s="22">
        <f>SUM(G11,J11,M11,P11,S11,V11,Y11,AB11,AE11)</f>
        <v>0</v>
      </c>
    </row>
    <row r="12" spans="1:33" ht="25.5" customHeight="1" x14ac:dyDescent="0.15">
      <c r="A12" s="3">
        <v>5</v>
      </c>
      <c r="B12" s="11" t="s">
        <v>5</v>
      </c>
      <c r="C12" s="5">
        <v>12</v>
      </c>
      <c r="D12" s="28">
        <v>18</v>
      </c>
      <c r="E12" s="27">
        <f>H12+K12</f>
        <v>111904</v>
      </c>
      <c r="F12" s="7"/>
      <c r="G12" s="6">
        <f t="shared" ref="G12:G21" si="0">ROUNDDOWN(D12*F12*12,0)</f>
        <v>0</v>
      </c>
      <c r="H12" s="29">
        <v>28176</v>
      </c>
      <c r="I12" s="7"/>
      <c r="J12" s="6">
        <f t="shared" ref="J12:J21" si="1">ROUNDDOWN(H12*I12,0)</f>
        <v>0</v>
      </c>
      <c r="K12" s="29">
        <v>83728</v>
      </c>
      <c r="L12" s="7"/>
      <c r="M12" s="6">
        <f t="shared" ref="M12:M21" si="2">ROUNDDOWN(K12*L12,0)</f>
        <v>0</v>
      </c>
      <c r="N12" s="23"/>
      <c r="O12" s="8"/>
      <c r="P12" s="9"/>
      <c r="Q12" s="23"/>
      <c r="R12" s="8"/>
      <c r="S12" s="9"/>
      <c r="T12" s="23"/>
      <c r="U12" s="8"/>
      <c r="V12" s="9"/>
      <c r="W12" s="23"/>
      <c r="X12" s="8"/>
      <c r="Y12" s="9"/>
      <c r="Z12" s="23"/>
      <c r="AA12" s="8"/>
      <c r="AB12" s="9"/>
      <c r="AC12" s="23"/>
      <c r="AD12" s="8"/>
      <c r="AE12" s="9"/>
      <c r="AF12" s="10">
        <f t="shared" ref="AF12:AF21" si="3">SUM(J12,M12,P12,S12,V12,Y12,AB12,AE12)</f>
        <v>0</v>
      </c>
      <c r="AG12" s="22">
        <f t="shared" ref="AG12:AG21" si="4">SUM(G12,J12,M12,P12,S12,V12,Y12,AB12,AE12)</f>
        <v>0</v>
      </c>
    </row>
    <row r="13" spans="1:33" ht="25.5" customHeight="1" x14ac:dyDescent="0.15">
      <c r="A13" s="3">
        <v>6</v>
      </c>
      <c r="B13" s="11" t="s">
        <v>11</v>
      </c>
      <c r="C13" s="5">
        <v>12</v>
      </c>
      <c r="D13" s="28">
        <v>291</v>
      </c>
      <c r="E13" s="27">
        <f t="shared" ref="E13:E17" si="5">W13+Z13+AC13</f>
        <v>1401224</v>
      </c>
      <c r="F13" s="7"/>
      <c r="G13" s="6">
        <f>ROUNDDOWN(D13*F13*12,0)</f>
        <v>0</v>
      </c>
      <c r="H13" s="23"/>
      <c r="I13" s="8"/>
      <c r="J13" s="9"/>
      <c r="K13" s="23"/>
      <c r="L13" s="8"/>
      <c r="M13" s="9"/>
      <c r="N13" s="23"/>
      <c r="O13" s="8"/>
      <c r="P13" s="9"/>
      <c r="Q13" s="23"/>
      <c r="R13" s="8"/>
      <c r="S13" s="9"/>
      <c r="T13" s="23"/>
      <c r="U13" s="8"/>
      <c r="V13" s="9"/>
      <c r="W13" s="29">
        <v>82183</v>
      </c>
      <c r="X13" s="7"/>
      <c r="Y13" s="6">
        <f t="shared" ref="Y13:Y17" si="6">ROUNDDOWN(W13*X13,0)</f>
        <v>0</v>
      </c>
      <c r="Z13" s="29">
        <v>636915</v>
      </c>
      <c r="AA13" s="7"/>
      <c r="AB13" s="6">
        <f t="shared" ref="AB13:AB17" si="7">ROUNDDOWN(Z13*AA13,0)</f>
        <v>0</v>
      </c>
      <c r="AC13" s="29">
        <v>682126</v>
      </c>
      <c r="AD13" s="7"/>
      <c r="AE13" s="6">
        <f t="shared" ref="AE13:AE17" si="8">ROUNDDOWN(AC13*AD13,0)</f>
        <v>0</v>
      </c>
      <c r="AF13" s="10">
        <f>SUM(J13,M13,P13,S13,V13,Y13,AB13,AE13)</f>
        <v>0</v>
      </c>
      <c r="AG13" s="22">
        <f>SUM(G13,J13,M13,P13,S13,V13,Y13,AB13,AE13)</f>
        <v>0</v>
      </c>
    </row>
    <row r="14" spans="1:33" ht="25.5" customHeight="1" x14ac:dyDescent="0.15">
      <c r="A14" s="3">
        <v>7</v>
      </c>
      <c r="B14" s="11" t="s">
        <v>12</v>
      </c>
      <c r="C14" s="5">
        <v>12</v>
      </c>
      <c r="D14" s="28">
        <v>357</v>
      </c>
      <c r="E14" s="27">
        <f t="shared" si="5"/>
        <v>2133314</v>
      </c>
      <c r="F14" s="7"/>
      <c r="G14" s="6">
        <f>ROUNDDOWN(D14*F14*12,0)</f>
        <v>0</v>
      </c>
      <c r="H14" s="23"/>
      <c r="I14" s="8"/>
      <c r="J14" s="9"/>
      <c r="K14" s="23"/>
      <c r="L14" s="8"/>
      <c r="M14" s="9"/>
      <c r="N14" s="23"/>
      <c r="O14" s="8"/>
      <c r="P14" s="9"/>
      <c r="Q14" s="23"/>
      <c r="R14" s="8"/>
      <c r="S14" s="9"/>
      <c r="T14" s="23"/>
      <c r="U14" s="8"/>
      <c r="V14" s="9"/>
      <c r="W14" s="29">
        <v>128654</v>
      </c>
      <c r="X14" s="7"/>
      <c r="Y14" s="6">
        <f t="shared" si="6"/>
        <v>0</v>
      </c>
      <c r="Z14" s="29">
        <v>914517</v>
      </c>
      <c r="AA14" s="7"/>
      <c r="AB14" s="6">
        <f t="shared" si="7"/>
        <v>0</v>
      </c>
      <c r="AC14" s="29">
        <v>1090143</v>
      </c>
      <c r="AD14" s="7"/>
      <c r="AE14" s="6">
        <f t="shared" si="8"/>
        <v>0</v>
      </c>
      <c r="AF14" s="10">
        <f>SUM(J14,M14,P14,S14,V14,Y14,AB14,AE14)</f>
        <v>0</v>
      </c>
      <c r="AG14" s="22">
        <f>SUM(G14,J14,M14,P14,S14,V14,Y14,AB14,AE14)</f>
        <v>0</v>
      </c>
    </row>
    <row r="15" spans="1:33" ht="25.5" customHeight="1" x14ac:dyDescent="0.15">
      <c r="A15" s="3">
        <v>8</v>
      </c>
      <c r="B15" s="11" t="s">
        <v>13</v>
      </c>
      <c r="C15" s="5">
        <v>12</v>
      </c>
      <c r="D15" s="28">
        <v>140</v>
      </c>
      <c r="E15" s="27">
        <f t="shared" si="5"/>
        <v>661336</v>
      </c>
      <c r="F15" s="7"/>
      <c r="G15" s="6">
        <f>ROUNDDOWN(D15*F15*12,0)</f>
        <v>0</v>
      </c>
      <c r="H15" s="23"/>
      <c r="I15" s="8"/>
      <c r="J15" s="9"/>
      <c r="K15" s="23"/>
      <c r="L15" s="8"/>
      <c r="M15" s="9"/>
      <c r="N15" s="23"/>
      <c r="O15" s="8"/>
      <c r="P15" s="9"/>
      <c r="Q15" s="23"/>
      <c r="R15" s="8"/>
      <c r="S15" s="9"/>
      <c r="T15" s="23"/>
      <c r="U15" s="8"/>
      <c r="V15" s="9"/>
      <c r="W15" s="29">
        <v>41698</v>
      </c>
      <c r="X15" s="7"/>
      <c r="Y15" s="6">
        <f t="shared" si="6"/>
        <v>0</v>
      </c>
      <c r="Z15" s="29">
        <v>288547</v>
      </c>
      <c r="AA15" s="7"/>
      <c r="AB15" s="6">
        <f t="shared" si="7"/>
        <v>0</v>
      </c>
      <c r="AC15" s="29">
        <v>331091</v>
      </c>
      <c r="AD15" s="7"/>
      <c r="AE15" s="6">
        <f t="shared" si="8"/>
        <v>0</v>
      </c>
      <c r="AF15" s="10">
        <f>SUM(J15,M15,P15,S15,V15,Y15,AB15,AE15)</f>
        <v>0</v>
      </c>
      <c r="AG15" s="22">
        <f>SUM(G15,J15,M15,P15,S15,V15,Y15,AB15,AE15)</f>
        <v>0</v>
      </c>
    </row>
    <row r="16" spans="1:33" ht="25.5" customHeight="1" x14ac:dyDescent="0.15">
      <c r="A16" s="3">
        <v>9</v>
      </c>
      <c r="B16" s="11" t="s">
        <v>14</v>
      </c>
      <c r="C16" s="5">
        <v>12</v>
      </c>
      <c r="D16" s="28">
        <v>93</v>
      </c>
      <c r="E16" s="27">
        <f t="shared" si="5"/>
        <v>498727</v>
      </c>
      <c r="F16" s="7"/>
      <c r="G16" s="6">
        <f>ROUNDDOWN(D16*F16*12,0)</f>
        <v>0</v>
      </c>
      <c r="H16" s="23"/>
      <c r="I16" s="8"/>
      <c r="J16" s="9"/>
      <c r="K16" s="23"/>
      <c r="L16" s="8"/>
      <c r="M16" s="9"/>
      <c r="N16" s="23"/>
      <c r="O16" s="8"/>
      <c r="P16" s="9"/>
      <c r="Q16" s="23"/>
      <c r="R16" s="8"/>
      <c r="S16" s="9"/>
      <c r="T16" s="23"/>
      <c r="U16" s="8"/>
      <c r="V16" s="9"/>
      <c r="W16" s="29">
        <v>35376</v>
      </c>
      <c r="X16" s="7"/>
      <c r="Y16" s="6">
        <f t="shared" si="6"/>
        <v>0</v>
      </c>
      <c r="Z16" s="29">
        <v>223850</v>
      </c>
      <c r="AA16" s="7"/>
      <c r="AB16" s="6">
        <f t="shared" si="7"/>
        <v>0</v>
      </c>
      <c r="AC16" s="29">
        <v>239501</v>
      </c>
      <c r="AD16" s="7"/>
      <c r="AE16" s="6">
        <f t="shared" si="8"/>
        <v>0</v>
      </c>
      <c r="AF16" s="10">
        <f>SUM(J16,M16,P16,S16,V16,Y16,AB16,AE16)</f>
        <v>0</v>
      </c>
      <c r="AG16" s="22">
        <f>SUM(G16,J16,M16,P16,S16,V16,Y16,AB16,AE16)</f>
        <v>0</v>
      </c>
    </row>
    <row r="17" spans="1:33" ht="25.5" customHeight="1" x14ac:dyDescent="0.15">
      <c r="A17" s="3">
        <v>10</v>
      </c>
      <c r="B17" s="11" t="s">
        <v>15</v>
      </c>
      <c r="C17" s="5">
        <v>12</v>
      </c>
      <c r="D17" s="28">
        <v>62</v>
      </c>
      <c r="E17" s="27">
        <f t="shared" si="5"/>
        <v>232945</v>
      </c>
      <c r="F17" s="7"/>
      <c r="G17" s="6">
        <f>ROUNDDOWN(D17*F17*12,0)</f>
        <v>0</v>
      </c>
      <c r="H17" s="23"/>
      <c r="I17" s="8"/>
      <c r="J17" s="9"/>
      <c r="K17" s="23"/>
      <c r="L17" s="8"/>
      <c r="M17" s="9"/>
      <c r="N17" s="23"/>
      <c r="O17" s="8"/>
      <c r="P17" s="9"/>
      <c r="Q17" s="23"/>
      <c r="R17" s="8"/>
      <c r="S17" s="9"/>
      <c r="T17" s="23"/>
      <c r="U17" s="8"/>
      <c r="V17" s="9"/>
      <c r="W17" s="29">
        <v>15712</v>
      </c>
      <c r="X17" s="7"/>
      <c r="Y17" s="6">
        <f t="shared" si="6"/>
        <v>0</v>
      </c>
      <c r="Z17" s="29">
        <v>100953</v>
      </c>
      <c r="AA17" s="7"/>
      <c r="AB17" s="6">
        <f t="shared" si="7"/>
        <v>0</v>
      </c>
      <c r="AC17" s="29">
        <v>116280</v>
      </c>
      <c r="AD17" s="7"/>
      <c r="AE17" s="6">
        <f t="shared" si="8"/>
        <v>0</v>
      </c>
      <c r="AF17" s="10">
        <f>SUM(J17,M17,P17,S17,V17,Y17,AB17,AE17)</f>
        <v>0</v>
      </c>
      <c r="AG17" s="22">
        <f>SUM(G17,J17,M17,P17,S17,V17,Y17,AB17,AE17)</f>
        <v>0</v>
      </c>
    </row>
    <row r="18" spans="1:33" ht="25.5" customHeight="1" x14ac:dyDescent="0.15">
      <c r="A18" s="3">
        <v>11</v>
      </c>
      <c r="B18" s="4" t="s">
        <v>7</v>
      </c>
      <c r="C18" s="5">
        <v>12</v>
      </c>
      <c r="D18" s="28">
        <v>28</v>
      </c>
      <c r="E18" s="27">
        <f>H18+K18</f>
        <v>88813</v>
      </c>
      <c r="F18" s="7"/>
      <c r="G18" s="6">
        <f t="shared" si="0"/>
        <v>0</v>
      </c>
      <c r="H18" s="29">
        <v>23913</v>
      </c>
      <c r="I18" s="7"/>
      <c r="J18" s="6">
        <f t="shared" si="1"/>
        <v>0</v>
      </c>
      <c r="K18" s="29">
        <v>64900</v>
      </c>
      <c r="L18" s="7"/>
      <c r="M18" s="6">
        <f t="shared" si="2"/>
        <v>0</v>
      </c>
      <c r="N18" s="23"/>
      <c r="O18" s="8"/>
      <c r="P18" s="9"/>
      <c r="Q18" s="23"/>
      <c r="R18" s="8"/>
      <c r="S18" s="9"/>
      <c r="T18" s="23"/>
      <c r="U18" s="8"/>
      <c r="V18" s="9"/>
      <c r="W18" s="23"/>
      <c r="X18" s="8"/>
      <c r="Y18" s="9"/>
      <c r="Z18" s="23"/>
      <c r="AA18" s="8"/>
      <c r="AB18" s="9"/>
      <c r="AC18" s="23"/>
      <c r="AD18" s="8"/>
      <c r="AE18" s="9"/>
      <c r="AF18" s="10">
        <f t="shared" si="3"/>
        <v>0</v>
      </c>
      <c r="AG18" s="22">
        <f t="shared" si="4"/>
        <v>0</v>
      </c>
    </row>
    <row r="19" spans="1:33" ht="25.5" customHeight="1" x14ac:dyDescent="0.15">
      <c r="A19" s="3">
        <v>12</v>
      </c>
      <c r="B19" s="4" t="s">
        <v>10</v>
      </c>
      <c r="C19" s="5">
        <v>12</v>
      </c>
      <c r="D19" s="28">
        <v>60</v>
      </c>
      <c r="E19" s="27">
        <f t="shared" ref="E19:E21" si="9">H19+K19</f>
        <v>221677</v>
      </c>
      <c r="F19" s="7"/>
      <c r="G19" s="6">
        <f>ROUNDDOWN(D19*F19*12,0)</f>
        <v>0</v>
      </c>
      <c r="H19" s="29">
        <v>56813</v>
      </c>
      <c r="I19" s="7"/>
      <c r="J19" s="6">
        <f>ROUNDDOWN(H19*I19,0)</f>
        <v>0</v>
      </c>
      <c r="K19" s="29">
        <v>164864</v>
      </c>
      <c r="L19" s="7"/>
      <c r="M19" s="6">
        <f>ROUNDDOWN(K19*L19,0)</f>
        <v>0</v>
      </c>
      <c r="N19" s="23"/>
      <c r="O19" s="8"/>
      <c r="P19" s="9"/>
      <c r="Q19" s="23"/>
      <c r="R19" s="8"/>
      <c r="S19" s="9"/>
      <c r="T19" s="23"/>
      <c r="U19" s="8"/>
      <c r="V19" s="9"/>
      <c r="W19" s="23"/>
      <c r="X19" s="8"/>
      <c r="Y19" s="9"/>
      <c r="Z19" s="23"/>
      <c r="AA19" s="8"/>
      <c r="AB19" s="9"/>
      <c r="AC19" s="23"/>
      <c r="AD19" s="8"/>
      <c r="AE19" s="9"/>
      <c r="AF19" s="10">
        <f>SUM(J19,M19,P19,S19,V19,Y19,AB19,AE19)</f>
        <v>0</v>
      </c>
      <c r="AG19" s="22">
        <f>SUM(G19,J19,M19,P19,S19,V19,Y19,AB19,AE19)</f>
        <v>0</v>
      </c>
    </row>
    <row r="20" spans="1:33" ht="25.5" customHeight="1" x14ac:dyDescent="0.15">
      <c r="A20" s="3">
        <v>13</v>
      </c>
      <c r="B20" s="4" t="s">
        <v>8</v>
      </c>
      <c r="C20" s="5">
        <v>12</v>
      </c>
      <c r="D20" s="28">
        <v>181</v>
      </c>
      <c r="E20" s="27">
        <f t="shared" si="9"/>
        <v>436553</v>
      </c>
      <c r="F20" s="7"/>
      <c r="G20" s="6">
        <f t="shared" si="0"/>
        <v>0</v>
      </c>
      <c r="H20" s="29">
        <v>113826</v>
      </c>
      <c r="I20" s="7"/>
      <c r="J20" s="6">
        <f t="shared" si="1"/>
        <v>0</v>
      </c>
      <c r="K20" s="29">
        <v>322727</v>
      </c>
      <c r="L20" s="7"/>
      <c r="M20" s="6">
        <f t="shared" si="2"/>
        <v>0</v>
      </c>
      <c r="N20" s="23"/>
      <c r="O20" s="8"/>
      <c r="P20" s="9"/>
      <c r="Q20" s="23"/>
      <c r="R20" s="8"/>
      <c r="S20" s="9"/>
      <c r="T20" s="23"/>
      <c r="U20" s="8"/>
      <c r="V20" s="9"/>
      <c r="W20" s="23"/>
      <c r="X20" s="8"/>
      <c r="Y20" s="9"/>
      <c r="Z20" s="23"/>
      <c r="AA20" s="8"/>
      <c r="AB20" s="9"/>
      <c r="AC20" s="23"/>
      <c r="AD20" s="8"/>
      <c r="AE20" s="9"/>
      <c r="AF20" s="10">
        <f t="shared" si="3"/>
        <v>0</v>
      </c>
      <c r="AG20" s="22">
        <f t="shared" si="4"/>
        <v>0</v>
      </c>
    </row>
    <row r="21" spans="1:33" ht="25.5" customHeight="1" x14ac:dyDescent="0.15">
      <c r="A21" s="3">
        <v>14</v>
      </c>
      <c r="B21" s="4" t="s">
        <v>9</v>
      </c>
      <c r="C21" s="5">
        <v>12</v>
      </c>
      <c r="D21" s="28">
        <v>33</v>
      </c>
      <c r="E21" s="27">
        <f t="shared" si="9"/>
        <v>57886</v>
      </c>
      <c r="F21" s="7"/>
      <c r="G21" s="6">
        <f t="shared" si="0"/>
        <v>0</v>
      </c>
      <c r="H21" s="29">
        <v>15953</v>
      </c>
      <c r="I21" s="7"/>
      <c r="J21" s="6">
        <f t="shared" si="1"/>
        <v>0</v>
      </c>
      <c r="K21" s="29">
        <v>41933</v>
      </c>
      <c r="L21" s="7"/>
      <c r="M21" s="6">
        <f t="shared" si="2"/>
        <v>0</v>
      </c>
      <c r="N21" s="23"/>
      <c r="O21" s="8"/>
      <c r="P21" s="9"/>
      <c r="Q21" s="23"/>
      <c r="R21" s="8"/>
      <c r="S21" s="9"/>
      <c r="T21" s="23"/>
      <c r="U21" s="8"/>
      <c r="V21" s="9"/>
      <c r="W21" s="23"/>
      <c r="X21" s="8"/>
      <c r="Y21" s="9"/>
      <c r="Z21" s="23"/>
      <c r="AA21" s="8"/>
      <c r="AB21" s="9"/>
      <c r="AC21" s="23"/>
      <c r="AD21" s="8"/>
      <c r="AE21" s="9"/>
      <c r="AF21" s="10">
        <f t="shared" si="3"/>
        <v>0</v>
      </c>
      <c r="AG21" s="22">
        <f t="shared" si="4"/>
        <v>0</v>
      </c>
    </row>
    <row r="22" spans="1:33" s="41" customFormat="1" ht="25.5" customHeight="1" x14ac:dyDescent="0.15">
      <c r="A22" s="3">
        <v>15</v>
      </c>
      <c r="B22" s="30" t="s">
        <v>53</v>
      </c>
      <c r="C22" s="31">
        <v>12</v>
      </c>
      <c r="D22" s="32">
        <v>172</v>
      </c>
      <c r="E22" s="33">
        <f>H22+K22</f>
        <v>296944</v>
      </c>
      <c r="F22" s="36"/>
      <c r="G22" s="34">
        <f>ROUNDDOWN(D22*F22*12,0)</f>
        <v>0</v>
      </c>
      <c r="H22" s="35">
        <v>78342</v>
      </c>
      <c r="I22" s="36"/>
      <c r="J22" s="34">
        <f>ROUNDDOWN(H22*I22,0)</f>
        <v>0</v>
      </c>
      <c r="K22" s="35">
        <v>218602</v>
      </c>
      <c r="L22" s="36"/>
      <c r="M22" s="34">
        <f>ROUNDDOWN(K22*L22,0)</f>
        <v>0</v>
      </c>
      <c r="N22" s="39"/>
      <c r="O22" s="37"/>
      <c r="P22" s="38"/>
      <c r="Q22" s="39"/>
      <c r="R22" s="37"/>
      <c r="S22" s="38"/>
      <c r="T22" s="39"/>
      <c r="U22" s="37"/>
      <c r="V22" s="38"/>
      <c r="W22" s="39"/>
      <c r="X22" s="37"/>
      <c r="Y22" s="38"/>
      <c r="Z22" s="39"/>
      <c r="AA22" s="37"/>
      <c r="AB22" s="38"/>
      <c r="AC22" s="39"/>
      <c r="AD22" s="37"/>
      <c r="AE22" s="38"/>
      <c r="AF22" s="33">
        <f>SUM(J22,M22,P22,S22,V22,Y22,AB22,AE22)</f>
        <v>0</v>
      </c>
      <c r="AG22" s="40">
        <f>SUM(G22,J22,M22,P22,S22,V22,Y22,AB22,AE22)</f>
        <v>0</v>
      </c>
    </row>
    <row r="23" spans="1:33" s="41" customFormat="1" ht="25.5" customHeight="1" x14ac:dyDescent="0.15">
      <c r="A23" s="3">
        <v>16</v>
      </c>
      <c r="B23" s="42" t="s">
        <v>54</v>
      </c>
      <c r="C23" s="31">
        <v>12</v>
      </c>
      <c r="D23" s="32">
        <v>62</v>
      </c>
      <c r="E23" s="33">
        <f>H23+K23</f>
        <v>193017</v>
      </c>
      <c r="F23" s="36"/>
      <c r="G23" s="34">
        <f>ROUNDDOWN(D23*F23*12,0)</f>
        <v>0</v>
      </c>
      <c r="H23" s="35">
        <v>50397</v>
      </c>
      <c r="I23" s="36"/>
      <c r="J23" s="34">
        <f>ROUNDDOWN(H23*I23,0)</f>
        <v>0</v>
      </c>
      <c r="K23" s="35">
        <v>142620</v>
      </c>
      <c r="L23" s="36"/>
      <c r="M23" s="34">
        <f>ROUNDDOWN(K23*L23,0)</f>
        <v>0</v>
      </c>
      <c r="N23" s="39"/>
      <c r="O23" s="37"/>
      <c r="P23" s="38"/>
      <c r="Q23" s="39"/>
      <c r="R23" s="37"/>
      <c r="S23" s="38"/>
      <c r="T23" s="39"/>
      <c r="U23" s="37"/>
      <c r="V23" s="38"/>
      <c r="W23" s="39"/>
      <c r="X23" s="37"/>
      <c r="Y23" s="38"/>
      <c r="Z23" s="39"/>
      <c r="AA23" s="37"/>
      <c r="AB23" s="38"/>
      <c r="AC23" s="39"/>
      <c r="AD23" s="37"/>
      <c r="AE23" s="38"/>
      <c r="AF23" s="33">
        <f>SUM(J23,M23,P23,S23,V23,Y23,AB23,AE23)</f>
        <v>0</v>
      </c>
      <c r="AG23" s="40">
        <f>SUM(G23,J23,M23,P23,S23,V23,Y23,AB23,AE23)</f>
        <v>0</v>
      </c>
    </row>
    <row r="24" spans="1:33" s="41" customFormat="1" ht="25.5" customHeight="1" x14ac:dyDescent="0.15">
      <c r="A24" s="3">
        <v>17</v>
      </c>
      <c r="B24" s="42" t="s">
        <v>55</v>
      </c>
      <c r="C24" s="31">
        <v>12</v>
      </c>
      <c r="D24" s="32">
        <v>43</v>
      </c>
      <c r="E24" s="33">
        <f>H24+K24</f>
        <v>114694</v>
      </c>
      <c r="F24" s="36"/>
      <c r="G24" s="34">
        <f>ROUNDDOWN(D24*F24*12,0)</f>
        <v>0</v>
      </c>
      <c r="H24" s="35">
        <v>30174</v>
      </c>
      <c r="I24" s="36"/>
      <c r="J24" s="34">
        <f>ROUNDDOWN(H24*I24,0)</f>
        <v>0</v>
      </c>
      <c r="K24" s="35">
        <v>84520</v>
      </c>
      <c r="L24" s="36"/>
      <c r="M24" s="34">
        <f>ROUNDDOWN(K24*L24,0)</f>
        <v>0</v>
      </c>
      <c r="N24" s="39"/>
      <c r="O24" s="37"/>
      <c r="P24" s="38"/>
      <c r="Q24" s="39"/>
      <c r="R24" s="37"/>
      <c r="S24" s="38"/>
      <c r="T24" s="39"/>
      <c r="U24" s="37"/>
      <c r="V24" s="38"/>
      <c r="W24" s="39"/>
      <c r="X24" s="37"/>
      <c r="Y24" s="38"/>
      <c r="Z24" s="39"/>
      <c r="AA24" s="37"/>
      <c r="AB24" s="38"/>
      <c r="AC24" s="39"/>
      <c r="AD24" s="37"/>
      <c r="AE24" s="38"/>
      <c r="AF24" s="33">
        <f>SUM(J24,M24,P24,S24,V24,Y24,AB24,AE24)</f>
        <v>0</v>
      </c>
      <c r="AG24" s="40">
        <f>SUM(G24,J24,M24,P24,S24,V24,Y24,AB24,AE24)</f>
        <v>0</v>
      </c>
    </row>
    <row r="25" spans="1:33" s="41" customFormat="1" ht="25.5" customHeight="1" x14ac:dyDescent="0.15">
      <c r="A25" s="3">
        <v>18</v>
      </c>
      <c r="B25" s="42" t="s">
        <v>56</v>
      </c>
      <c r="C25" s="31">
        <v>12</v>
      </c>
      <c r="D25" s="32">
        <v>23</v>
      </c>
      <c r="E25" s="33">
        <f>H25+K25</f>
        <v>80676</v>
      </c>
      <c r="F25" s="36"/>
      <c r="G25" s="34">
        <f>ROUNDDOWN(D25*F25*12,0)</f>
        <v>0</v>
      </c>
      <c r="H25" s="35">
        <v>20858</v>
      </c>
      <c r="I25" s="36"/>
      <c r="J25" s="34">
        <f>ROUNDDOWN(H25*I25,0)</f>
        <v>0</v>
      </c>
      <c r="K25" s="35">
        <v>59818</v>
      </c>
      <c r="L25" s="36"/>
      <c r="M25" s="34">
        <f>ROUNDDOWN(K25*L25,0)</f>
        <v>0</v>
      </c>
      <c r="N25" s="39"/>
      <c r="O25" s="37"/>
      <c r="P25" s="38"/>
      <c r="Q25" s="39"/>
      <c r="R25" s="37"/>
      <c r="S25" s="38"/>
      <c r="T25" s="39"/>
      <c r="U25" s="37"/>
      <c r="V25" s="38"/>
      <c r="W25" s="39"/>
      <c r="X25" s="37"/>
      <c r="Y25" s="38"/>
      <c r="Z25" s="39"/>
      <c r="AA25" s="37"/>
      <c r="AB25" s="38"/>
      <c r="AC25" s="39"/>
      <c r="AD25" s="37"/>
      <c r="AE25" s="38"/>
      <c r="AF25" s="33">
        <f>SUM(J25,M25,P25,S25,V25,Y25,AB25,AE25)</f>
        <v>0</v>
      </c>
      <c r="AG25" s="40">
        <f>SUM(G25,J25,M25,P25,S25,V25,Y25,AB25,AE25)</f>
        <v>0</v>
      </c>
    </row>
    <row r="26" spans="1:33" ht="25.5" customHeight="1" thickBot="1" x14ac:dyDescent="0.2">
      <c r="A26" s="63" t="s">
        <v>22</v>
      </c>
      <c r="B26" s="64"/>
      <c r="C26" s="16"/>
      <c r="D26" s="24">
        <f>SUM(D7:D25)</f>
        <v>2947</v>
      </c>
      <c r="E26" s="24">
        <f>SUM(E7:E25)</f>
        <v>8753892</v>
      </c>
      <c r="F26" s="17"/>
      <c r="G26" s="10">
        <f>SUM(G7:G25)</f>
        <v>0</v>
      </c>
      <c r="H26" s="10">
        <f>SUM(H7:H25)</f>
        <v>874742</v>
      </c>
      <c r="I26" s="17"/>
      <c r="J26" s="10">
        <f>SUM(J7:J25)</f>
        <v>0</v>
      </c>
      <c r="K26" s="10">
        <f>SUM(K7:K25)</f>
        <v>2334365</v>
      </c>
      <c r="L26" s="17"/>
      <c r="M26" s="10">
        <f>SUM(M7:M25)</f>
        <v>0</v>
      </c>
      <c r="N26" s="10">
        <f>SUM(N7:N25)</f>
        <v>0</v>
      </c>
      <c r="O26" s="17"/>
      <c r="P26" s="10">
        <f>SUM(P7:P25)</f>
        <v>0</v>
      </c>
      <c r="Q26" s="10">
        <f>SUM(Q7:Q25)</f>
        <v>0</v>
      </c>
      <c r="R26" s="17"/>
      <c r="S26" s="10">
        <f>SUM(S7:S25)</f>
        <v>0</v>
      </c>
      <c r="T26" s="10">
        <f>SUM(T7:T25)</f>
        <v>0</v>
      </c>
      <c r="U26" s="17"/>
      <c r="V26" s="10">
        <f>SUM(V7:V25)</f>
        <v>0</v>
      </c>
      <c r="W26" s="10">
        <f>SUM(W7:W25)</f>
        <v>351012</v>
      </c>
      <c r="X26" s="17"/>
      <c r="Y26" s="10">
        <f>SUM(Y7:Y25)</f>
        <v>0</v>
      </c>
      <c r="Z26" s="10">
        <f>SUM(Z7:Z25)</f>
        <v>2459772</v>
      </c>
      <c r="AA26" s="18"/>
      <c r="AB26" s="10">
        <f>SUM(AB7:AB25)</f>
        <v>0</v>
      </c>
      <c r="AC26" s="10">
        <f>SUM(AC7:AC25)</f>
        <v>2734001</v>
      </c>
      <c r="AD26" s="17"/>
      <c r="AE26" s="10">
        <f>SUM(AE7:AE25)</f>
        <v>0</v>
      </c>
      <c r="AF26" s="10">
        <f>SUM(AF7:AF25)</f>
        <v>0</v>
      </c>
      <c r="AG26" s="22">
        <f>SUM(AG7:AG25)</f>
        <v>0</v>
      </c>
    </row>
    <row r="27" spans="1:33" ht="13.5" customHeight="1" thickTop="1" x14ac:dyDescent="0.15">
      <c r="A27" s="2" t="s">
        <v>18</v>
      </c>
    </row>
    <row r="28" spans="1:33" ht="13.5" customHeight="1" x14ac:dyDescent="0.15">
      <c r="A28" s="2" t="s">
        <v>46</v>
      </c>
      <c r="AC28" s="56" t="s">
        <v>49</v>
      </c>
      <c r="AD28" s="47"/>
      <c r="AE28" s="47"/>
      <c r="AF28" s="48"/>
      <c r="AG28" s="43">
        <f>ROUNDDOWN(AG26/1.1,0)</f>
        <v>0</v>
      </c>
    </row>
    <row r="29" spans="1:33" x14ac:dyDescent="0.15">
      <c r="A29" s="19" t="s">
        <v>38</v>
      </c>
      <c r="AC29" s="57"/>
      <c r="AD29" s="58"/>
      <c r="AE29" s="58"/>
      <c r="AF29" s="59"/>
      <c r="AG29" s="43"/>
    </row>
    <row r="30" spans="1:33" x14ac:dyDescent="0.15">
      <c r="A30" s="2" t="s">
        <v>29</v>
      </c>
    </row>
    <row r="31" spans="1:33" x14ac:dyDescent="0.15">
      <c r="A31" s="2" t="s">
        <v>42</v>
      </c>
    </row>
    <row r="32" spans="1:33" x14ac:dyDescent="0.15">
      <c r="A32" s="2" t="s">
        <v>43</v>
      </c>
    </row>
    <row r="33" spans="1:1" x14ac:dyDescent="0.15">
      <c r="A33" s="2" t="s">
        <v>44</v>
      </c>
    </row>
    <row r="34" spans="1:1" x14ac:dyDescent="0.15">
      <c r="A34" s="2" t="s">
        <v>39</v>
      </c>
    </row>
    <row r="35" spans="1:1" x14ac:dyDescent="0.15">
      <c r="A35" s="2" t="s">
        <v>19</v>
      </c>
    </row>
  </sheetData>
  <autoFilter ref="A6:AG35" xr:uid="{8DEA0092-4EC0-4808-AFFB-B325BA31DC46}"/>
  <mergeCells count="50">
    <mergeCell ref="A26:B26"/>
    <mergeCell ref="H4:J4"/>
    <mergeCell ref="K4:M4"/>
    <mergeCell ref="H5:H6"/>
    <mergeCell ref="I5:I6"/>
    <mergeCell ref="J5:J6"/>
    <mergeCell ref="K5:K6"/>
    <mergeCell ref="L5:L6"/>
    <mergeCell ref="M5:M6"/>
    <mergeCell ref="A2:A6"/>
    <mergeCell ref="B2:B6"/>
    <mergeCell ref="C2:C6"/>
    <mergeCell ref="D2:D6"/>
    <mergeCell ref="A7:A8"/>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G28:AG29"/>
    <mergeCell ref="AB5:AB6"/>
    <mergeCell ref="W4:Y4"/>
    <mergeCell ref="Z4:AB4"/>
    <mergeCell ref="AC4:AE4"/>
    <mergeCell ref="AC5:AC6"/>
    <mergeCell ref="AD5:AD6"/>
    <mergeCell ref="AE5:AE6"/>
    <mergeCell ref="W5:W6"/>
    <mergeCell ref="X5:X6"/>
    <mergeCell ref="Y5:Y6"/>
    <mergeCell ref="Z5:Z6"/>
    <mergeCell ref="AA5:AA6"/>
    <mergeCell ref="AF4:AF6"/>
    <mergeCell ref="AC28:AF29"/>
  </mergeCells>
  <phoneticPr fontId="1"/>
  <conditionalFormatting sqref="B7:B21">
    <cfRule type="expression" dxfId="1" priority="2" stopIfTrue="1">
      <formula>B7=""</formula>
    </cfRule>
  </conditionalFormatting>
  <conditionalFormatting sqref="B22:B25">
    <cfRule type="expression" dxfId="0" priority="1" stopIfTrue="1">
      <formula>B22=""</formula>
    </cfRule>
  </conditionalFormatting>
  <printOptions horizontalCentered="1" verticalCentered="1"/>
  <pageMargins left="0.70866141732283472" right="0.70866141732283472" top="0.74803149606299213" bottom="0.74803149606299213" header="0.31496062992125984" footer="0.31496062992125984"/>
  <pageSetup paperSize="8" scale="3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堀　健人</dc:creator>
  <cp:lastModifiedBy>堀　健人</cp:lastModifiedBy>
  <cp:lastPrinted>2024-02-13T02:37:11Z</cp:lastPrinted>
  <dcterms:created xsi:type="dcterms:W3CDTF">2019-02-17T01:47:45Z</dcterms:created>
  <dcterms:modified xsi:type="dcterms:W3CDTF">2025-02-17T07:21:22Z</dcterms:modified>
</cp:coreProperties>
</file>