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A29F5514-4C4B-4117-986B-A7D89911B1F1}" xr6:coauthVersionLast="45" xr6:coauthVersionMax="47" xr10:uidLastSave="{00000000-0000-0000-0000-000000000000}"/>
  <bookViews>
    <workbookView xWindow="3210" yWindow="315" windowWidth="16335" windowHeight="10605"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【記載例】居宅介護支援!$A$1:$BD$49</definedName>
    <definedName name="_xlnm.Print_Area" localSheetId="3">記入方法!$A$1:$O$77</definedName>
    <definedName name="_xlnm.Print_Area" localSheetId="2">'居宅介護支援（100名）'!$A$1:$BD$133</definedName>
    <definedName name="_xlnm.Print_Area" localSheetId="1">'居宅介護支援（１枚版）'!$A$1:$BD$49</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0" i="1" l="1"/>
  <c r="B30" i="10"/>
  <c r="H126" i="9" l="1"/>
  <c r="C126" i="9"/>
  <c r="AU9" i="9"/>
  <c r="AU9" i="1"/>
  <c r="AU9" i="10"/>
  <c r="G121" i="9" l="1"/>
  <c r="G120" i="9"/>
  <c r="G119" i="9"/>
  <c r="G118" i="9"/>
  <c r="E121" i="9"/>
  <c r="E120" i="9"/>
  <c r="E119" i="9"/>
  <c r="E118" i="9"/>
  <c r="E35" i="1"/>
  <c r="G38" i="1"/>
  <c r="E38" i="1"/>
  <c r="G37" i="1"/>
  <c r="E37" i="1"/>
  <c r="G36" i="1"/>
  <c r="E36" i="1"/>
  <c r="G35" i="1"/>
  <c r="G38" i="10"/>
  <c r="G36" i="10"/>
  <c r="E38" i="10"/>
  <c r="E36" i="10"/>
  <c r="H127" i="9" l="1"/>
  <c r="L122" i="9"/>
  <c r="C127" i="9" s="1"/>
  <c r="P122" i="9"/>
  <c r="C132" i="9" s="1"/>
  <c r="J122" i="9"/>
  <c r="E122" i="9"/>
  <c r="G122" i="9"/>
  <c r="H44" i="1"/>
  <c r="H43" i="1"/>
  <c r="C43" i="1"/>
  <c r="P39" i="1"/>
  <c r="C49" i="1" s="1"/>
  <c r="L39" i="1"/>
  <c r="C44" i="1" s="1"/>
  <c r="J39" i="1"/>
  <c r="G39" i="1"/>
  <c r="E39" i="1"/>
  <c r="M127" i="9" l="1"/>
  <c r="H132" i="9" s="1"/>
  <c r="M132" i="9" s="1"/>
  <c r="M44" i="1"/>
  <c r="H49" i="1" s="1"/>
  <c r="M49" i="1" s="1"/>
  <c r="AU15" i="1"/>
  <c r="AU23" i="10" l="1"/>
  <c r="H44" i="10"/>
  <c r="H43" i="10"/>
  <c r="C43" i="10"/>
  <c r="P39" i="10"/>
  <c r="C49" i="10" s="1"/>
  <c r="L39" i="10"/>
  <c r="C44" i="10" s="1"/>
  <c r="M44" i="10" s="1"/>
  <c r="H49" i="10" s="1"/>
  <c r="J39" i="10"/>
  <c r="AU30" i="10"/>
  <c r="AU29" i="10"/>
  <c r="AU28" i="10"/>
  <c r="AU27" i="10"/>
  <c r="AU26" i="10"/>
  <c r="AU25" i="10"/>
  <c r="AU24" i="10"/>
  <c r="AU22" i="10"/>
  <c r="AU21" i="10"/>
  <c r="AU20" i="10"/>
  <c r="AU19" i="10"/>
  <c r="AU18" i="10"/>
  <c r="E37" i="10" s="1"/>
  <c r="AU17" i="10"/>
  <c r="AU16" i="10"/>
  <c r="AU15" i="10"/>
  <c r="E35" i="10" s="1"/>
  <c r="B15" i="10"/>
  <c r="B16" i="10" s="1"/>
  <c r="B17" i="10" s="1"/>
  <c r="B18" i="10" s="1"/>
  <c r="B19" i="10" s="1"/>
  <c r="B20" i="10" s="1"/>
  <c r="B21" i="10" s="1"/>
  <c r="B22" i="10" s="1"/>
  <c r="B23" i="10" s="1"/>
  <c r="B24" i="10" s="1"/>
  <c r="B25" i="10" s="1"/>
  <c r="B26" i="10" s="1"/>
  <c r="B27" i="10" s="1"/>
  <c r="B28" i="10" s="1"/>
  <c r="B29" i="10" s="1"/>
  <c r="AU14" i="10"/>
  <c r="X2" i="10"/>
  <c r="AJ12" i="10" s="1"/>
  <c r="AJ13" i="10" s="1"/>
  <c r="M49"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7" i="10" s="1"/>
  <c r="E39" i="10" l="1"/>
  <c r="AW27" i="10"/>
  <c r="AW16" i="10"/>
  <c r="AW30" i="10"/>
  <c r="AW29" i="10"/>
  <c r="AW21" i="10"/>
  <c r="AW17" i="10"/>
  <c r="AW25" i="10"/>
  <c r="AW15" i="10"/>
  <c r="G35" i="10" s="1"/>
  <c r="AW26" i="10"/>
  <c r="AW20" i="10"/>
  <c r="AW14" i="10"/>
  <c r="AW24" i="10"/>
  <c r="AW28" i="10"/>
  <c r="AW23" i="10"/>
  <c r="AW19" i="10"/>
  <c r="G39"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20" i="1"/>
  <c r="AW19" i="1"/>
  <c r="AW29" i="1"/>
  <c r="AW30"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<sst xmlns="http://schemas.openxmlformats.org/spreadsheetml/2006/main" count="390" uniqueCount="148">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</sst>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0" si="1">IF($AZ$3="４週",AU14/4,IF($AZ$3="暦月",AU14/($AZ$7/7),""))</f>
        <v>40</v>
      </c>
      <c r="AX14" s="231"/>
      <c r="AY14" s="198"/>
      <c r="AZ14" s="199"/>
      <c r="BA14" s="199"/>
      <c r="BB14" s="199"/>
      <c r="BC14" s="199"/>
      <c r="BD14" s="200"/>
    </row>
    <row r="15" spans="1:57" ht="39.950000000000003" customHeight="1" x14ac:dyDescent="0.4">
      <c r="A15" s="71"/>
      <c r="B15" s="86">
        <f t="shared" ref="B15:B29"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0"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thickBot="1" x14ac:dyDescent="0.45">
      <c r="A30" s="71"/>
      <c r="B30" s="87">
        <f>B29+1</f>
        <v>17</v>
      </c>
      <c r="C30" s="232"/>
      <c r="D30" s="233"/>
      <c r="E30" s="234"/>
      <c r="F30" s="235"/>
      <c r="G30" s="236"/>
      <c r="H30" s="237"/>
      <c r="I30" s="237"/>
      <c r="J30" s="237"/>
      <c r="K30" s="238"/>
      <c r="L30" s="239"/>
      <c r="M30" s="240"/>
      <c r="N30" s="240"/>
      <c r="O30" s="241"/>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42">
        <f t="shared" si="3"/>
        <v>0</v>
      </c>
      <c r="AV30" s="243"/>
      <c r="AW30" s="244">
        <f t="shared" si="1"/>
        <v>0</v>
      </c>
      <c r="AX30" s="245"/>
      <c r="AY30" s="246"/>
      <c r="AZ30" s="247"/>
      <c r="BA30" s="247"/>
      <c r="BB30" s="247"/>
      <c r="BC30" s="247"/>
      <c r="BD30" s="248"/>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row>
    <row r="32" spans="1:56" ht="20.25" customHeight="1" x14ac:dyDescent="0.4">
      <c r="A32" s="71"/>
      <c r="B32" s="98" t="s">
        <v>133</v>
      </c>
      <c r="C32" s="98"/>
      <c r="D32" s="98"/>
      <c r="E32" s="98"/>
      <c r="F32" s="98"/>
      <c r="G32" s="98"/>
      <c r="H32" s="98"/>
      <c r="I32" s="98"/>
      <c r="J32" s="98"/>
      <c r="K32" s="98"/>
      <c r="L32" s="99"/>
      <c r="M32" s="98"/>
      <c r="N32" s="98"/>
      <c r="O32" s="98"/>
      <c r="P32" s="98"/>
      <c r="Q32" s="98"/>
      <c r="R32" s="98"/>
      <c r="S32" s="98"/>
      <c r="T32" s="98" t="s">
        <v>70</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9" t="s">
        <v>35</v>
      </c>
      <c r="D33" s="249"/>
      <c r="E33" s="249" t="s">
        <v>36</v>
      </c>
      <c r="F33" s="249"/>
      <c r="G33" s="249"/>
      <c r="H33" s="249"/>
      <c r="I33" s="98"/>
      <c r="J33" s="251" t="s">
        <v>39</v>
      </c>
      <c r="K33" s="251"/>
      <c r="L33" s="251"/>
      <c r="M33" s="251"/>
      <c r="N33" s="67"/>
      <c r="O33" s="67"/>
      <c r="P33" s="96" t="s">
        <v>47</v>
      </c>
      <c r="Q33" s="96"/>
      <c r="R33" s="98"/>
      <c r="S33" s="98"/>
      <c r="T33" s="252" t="s">
        <v>7</v>
      </c>
      <c r="U33" s="253"/>
      <c r="V33" s="252" t="s">
        <v>8</v>
      </c>
      <c r="W33" s="254"/>
      <c r="X33" s="254"/>
      <c r="Y33" s="253"/>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50"/>
      <c r="D34" s="250"/>
      <c r="E34" s="250" t="s">
        <v>37</v>
      </c>
      <c r="F34" s="250"/>
      <c r="G34" s="250" t="s">
        <v>38</v>
      </c>
      <c r="H34" s="250"/>
      <c r="I34" s="98"/>
      <c r="J34" s="250" t="s">
        <v>37</v>
      </c>
      <c r="K34" s="250"/>
      <c r="L34" s="250" t="s">
        <v>38</v>
      </c>
      <c r="M34" s="250"/>
      <c r="N34" s="67"/>
      <c r="O34" s="67"/>
      <c r="P34" s="96" t="s">
        <v>44</v>
      </c>
      <c r="Q34" s="96"/>
      <c r="R34" s="98"/>
      <c r="S34" s="98"/>
      <c r="T34" s="252" t="s">
        <v>3</v>
      </c>
      <c r="U34" s="253"/>
      <c r="V34" s="252" t="s">
        <v>50</v>
      </c>
      <c r="W34" s="254"/>
      <c r="X34" s="254"/>
      <c r="Y34" s="253"/>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2" t="s">
        <v>3</v>
      </c>
      <c r="D35" s="253"/>
      <c r="E35" s="255">
        <f>SUMIFS($AU$14:$AV$30,$C$14:$D$30,"介護支援専門員",$E$14:$F$30,"A")</f>
        <v>480</v>
      </c>
      <c r="F35" s="256"/>
      <c r="G35" s="257">
        <f>SUMIFS($AW$14:$AX$30,$C$14:$D$30,"介護支援専門員",$E$14:$F$30,"A")</f>
        <v>120</v>
      </c>
      <c r="H35" s="258"/>
      <c r="I35" s="112"/>
      <c r="J35" s="259">
        <v>0</v>
      </c>
      <c r="K35" s="260"/>
      <c r="L35" s="259">
        <v>0</v>
      </c>
      <c r="M35" s="260"/>
      <c r="N35" s="111"/>
      <c r="O35" s="111"/>
      <c r="P35" s="259">
        <v>3</v>
      </c>
      <c r="Q35" s="260"/>
      <c r="R35" s="98"/>
      <c r="S35" s="98"/>
      <c r="T35" s="252" t="s">
        <v>4</v>
      </c>
      <c r="U35" s="253"/>
      <c r="V35" s="252" t="s">
        <v>51</v>
      </c>
      <c r="W35" s="254"/>
      <c r="X35" s="254"/>
      <c r="Y35" s="253"/>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4</v>
      </c>
      <c r="D36" s="253"/>
      <c r="E36" s="255">
        <f>SUMIFS($AU$14:$AV$30,$C$14:$D$30,"介護支援専門員",$E$14:$F$30,"B")</f>
        <v>0</v>
      </c>
      <c r="F36" s="256"/>
      <c r="G36" s="257">
        <f>SUMIFS($AW$14:$AX$30,$C$14:$D$30,"介護支援専門員",$E$14:$F$30,"B")</f>
        <v>0</v>
      </c>
      <c r="H36" s="258"/>
      <c r="I36" s="112"/>
      <c r="J36" s="259">
        <v>0</v>
      </c>
      <c r="K36" s="260"/>
      <c r="L36" s="259">
        <v>0</v>
      </c>
      <c r="M36" s="260"/>
      <c r="N36" s="111"/>
      <c r="O36" s="111"/>
      <c r="P36" s="259">
        <v>0</v>
      </c>
      <c r="Q36" s="260"/>
      <c r="R36" s="98"/>
      <c r="S36" s="98"/>
      <c r="T36" s="252" t="s">
        <v>5</v>
      </c>
      <c r="U36" s="253"/>
      <c r="V36" s="252" t="s">
        <v>52</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5</v>
      </c>
      <c r="D37" s="253"/>
      <c r="E37" s="255">
        <f>SUMIFS($AU$14:$AV$30,$C$14:$D$30,"介護支援専門員",$E$14:$F$30,"C")</f>
        <v>80</v>
      </c>
      <c r="F37" s="256"/>
      <c r="G37" s="257">
        <f>SUMIFS($AW$14:$AX$30,$C$14:$D$30,"介護支援専門員",$E$14:$F$30,"C")</f>
        <v>20</v>
      </c>
      <c r="H37" s="258"/>
      <c r="I37" s="112"/>
      <c r="J37" s="259">
        <v>80</v>
      </c>
      <c r="K37" s="260"/>
      <c r="L37" s="261">
        <v>20</v>
      </c>
      <c r="M37" s="262"/>
      <c r="N37" s="111"/>
      <c r="O37" s="111"/>
      <c r="P37" s="255" t="s">
        <v>30</v>
      </c>
      <c r="Q37" s="256"/>
      <c r="R37" s="98"/>
      <c r="S37" s="98"/>
      <c r="T37" s="252" t="s">
        <v>6</v>
      </c>
      <c r="U37" s="253"/>
      <c r="V37" s="252" t="s">
        <v>69</v>
      </c>
      <c r="W37" s="254"/>
      <c r="X37" s="254"/>
      <c r="Y37" s="253"/>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6</v>
      </c>
      <c r="D38" s="253"/>
      <c r="E38" s="255">
        <f>SUMIFS($AU$14:$AV$30,$C$14:$D$30,"介護支援専門員",$E$14:$F$30,"D")</f>
        <v>0</v>
      </c>
      <c r="F38" s="256"/>
      <c r="G38" s="257">
        <f>SUMIFS($AW$14:$AX$30,$C$14:$D$30,"介護支援専門員",$E$14:$F$30,"D")</f>
        <v>0</v>
      </c>
      <c r="H38" s="258"/>
      <c r="I38" s="112"/>
      <c r="J38" s="259">
        <v>0</v>
      </c>
      <c r="K38" s="260"/>
      <c r="L38" s="261">
        <v>0</v>
      </c>
      <c r="M38" s="262"/>
      <c r="N38" s="111"/>
      <c r="O38" s="111"/>
      <c r="P38" s="255" t="s">
        <v>30</v>
      </c>
      <c r="Q38" s="256"/>
      <c r="R38" s="98"/>
      <c r="S38" s="98"/>
      <c r="T38" s="98"/>
      <c r="U38" s="263"/>
      <c r="V38" s="263"/>
      <c r="W38" s="264"/>
      <c r="X38" s="264"/>
      <c r="Y38" s="150"/>
      <c r="Z38" s="15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27</v>
      </c>
      <c r="D39" s="253"/>
      <c r="E39" s="255">
        <f>SUM(E35:F38)</f>
        <v>560</v>
      </c>
      <c r="F39" s="256"/>
      <c r="G39" s="257">
        <f>SUM(G35:H38)</f>
        <v>140</v>
      </c>
      <c r="H39" s="258"/>
      <c r="I39" s="112"/>
      <c r="J39" s="255">
        <f>SUM(J35:K38)</f>
        <v>80</v>
      </c>
      <c r="K39" s="256"/>
      <c r="L39" s="255">
        <f>SUM(L35:M38)</f>
        <v>20</v>
      </c>
      <c r="M39" s="256"/>
      <c r="N39" s="111"/>
      <c r="O39" s="111"/>
      <c r="P39" s="255">
        <f>SUM(P35:Q36)</f>
        <v>3</v>
      </c>
      <c r="Q39" s="256"/>
      <c r="R39" s="98"/>
      <c r="S39" s="98"/>
      <c r="T39" s="98"/>
      <c r="U39" s="263"/>
      <c r="V39" s="263"/>
      <c r="W39" s="264"/>
      <c r="X39" s="264"/>
      <c r="Y39" s="149"/>
      <c r="Z39" s="149"/>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45</v>
      </c>
      <c r="D41" s="98"/>
      <c r="E41" s="98"/>
      <c r="F41" s="98"/>
      <c r="G41" s="98"/>
      <c r="H41" s="98"/>
      <c r="I41" s="106" t="s">
        <v>89</v>
      </c>
      <c r="J41" s="272" t="s">
        <v>90</v>
      </c>
      <c r="K41" s="27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40</v>
      </c>
      <c r="D42" s="98"/>
      <c r="E42" s="98"/>
      <c r="F42" s="98"/>
      <c r="G42" s="98"/>
      <c r="H42" s="98" t="s">
        <v>41</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50" t="s">
        <v>42</v>
      </c>
      <c r="N43" s="250"/>
      <c r="O43" s="250"/>
      <c r="P43" s="250"/>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4">
        <f>IF($J$41="週",L39,J39)</f>
        <v>20</v>
      </c>
      <c r="D44" s="275"/>
      <c r="E44" s="275"/>
      <c r="F44" s="276"/>
      <c r="G44" s="100" t="s">
        <v>28</v>
      </c>
      <c r="H44" s="252">
        <f>IF($J$41="週",$AV$5,$AZ$5)</f>
        <v>40</v>
      </c>
      <c r="I44" s="254"/>
      <c r="J44" s="254"/>
      <c r="K44" s="253"/>
      <c r="L44" s="100" t="s">
        <v>29</v>
      </c>
      <c r="M44" s="266">
        <f>ROUNDDOWN(C44/H44,1)</f>
        <v>0.5</v>
      </c>
      <c r="N44" s="267"/>
      <c r="O44" s="267"/>
      <c r="P44" s="268"/>
      <c r="Q44" s="98"/>
      <c r="R44" s="98"/>
      <c r="S44" s="98"/>
      <c r="T44" s="98"/>
      <c r="U44" s="265"/>
      <c r="V44" s="265"/>
      <c r="W44" s="265"/>
      <c r="X44" s="265"/>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71</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122</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47</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43</v>
      </c>
      <c r="D48" s="67"/>
      <c r="E48" s="67"/>
      <c r="F48" s="67"/>
      <c r="G48" s="67"/>
      <c r="H48" s="98" t="s">
        <v>46</v>
      </c>
      <c r="I48" s="67"/>
      <c r="J48" s="67"/>
      <c r="K48" s="67"/>
      <c r="L48" s="67"/>
      <c r="M48" s="250" t="s">
        <v>27</v>
      </c>
      <c r="N48" s="250"/>
      <c r="O48" s="250"/>
      <c r="P48" s="25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52">
        <f>P39</f>
        <v>3</v>
      </c>
      <c r="D49" s="254"/>
      <c r="E49" s="254"/>
      <c r="F49" s="253"/>
      <c r="G49" s="100" t="s">
        <v>81</v>
      </c>
      <c r="H49" s="266">
        <f>M44</f>
        <v>0.5</v>
      </c>
      <c r="I49" s="267"/>
      <c r="J49" s="267"/>
      <c r="K49" s="268"/>
      <c r="L49" s="100" t="s">
        <v>29</v>
      </c>
      <c r="M49" s="269">
        <f>ROUNDDOWN(C49+H49,1)</f>
        <v>3.5</v>
      </c>
      <c r="N49" s="270"/>
      <c r="O49" s="270"/>
      <c r="P49" s="27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05">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C30:D30"/>
    <mergeCell ref="E30:F30"/>
    <mergeCell ref="G30:K30"/>
    <mergeCell ref="L30:O30"/>
    <mergeCell ref="AU30:AV30"/>
    <mergeCell ref="AW30:AX30"/>
    <mergeCell ref="AY30:BD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AZ4:BC4" xr:uid="{00000000-0002-0000-0000-000005000000}">
      <formula1>"予定,実績,予定・実績"</formula1>
    </dataValidation>
    <dataValidation allowBlank="1" showInputMessage="1" showErrorMessage="1" error="入力可能範囲　32～40" sqref="AZ6" xr:uid="{00000000-0002-0000-0000-000007000000}"/>
    <dataValidation type="list" allowBlank="1" showInputMessage="1" sqref="C14:D30" xr:uid="{00000000-0002-0000-0000-000003000000}">
      <formula1>職種</formula1>
    </dataValidation>
    <dataValidation type="list" errorStyle="warning" allowBlank="1" showInputMessage="1" error="リストにない場合のみ、入力してください。" sqref="G14:K30" xr:uid="{00000000-0002-0000-0000-000004000000}">
      <formula1>INDIRECT(C14)</formula1>
    </dataValidation>
    <dataValidation type="list" allowBlank="1" showInputMessage="1" sqref="E14: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0" si="22">IF($AZ$3="４週",AU14/4,IF($AZ$3="暦月",AU14/($AZ$7/7),""))</f>
        <v>0</v>
      </c>
      <c r="AX14" s="231"/>
      <c r="AY14" s="198"/>
      <c r="AZ14" s="199"/>
      <c r="BA14" s="199"/>
      <c r="BB14" s="199"/>
      <c r="BC14" s="199"/>
      <c r="BD14" s="200"/>
    </row>
    <row r="15" spans="1:57" ht="39.950000000000003" customHeight="1" x14ac:dyDescent="0.4">
      <c r="A15" s="71"/>
      <c r="B15" s="86">
        <f t="shared" ref="B15:B29"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0"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thickBot="1" x14ac:dyDescent="0.45">
      <c r="A30" s="71"/>
      <c r="B30" s="87">
        <f>B29+1</f>
        <v>17</v>
      </c>
      <c r="C30" s="232"/>
      <c r="D30" s="233"/>
      <c r="E30" s="234"/>
      <c r="F30" s="235"/>
      <c r="G30" s="236"/>
      <c r="H30" s="237"/>
      <c r="I30" s="237"/>
      <c r="J30" s="237"/>
      <c r="K30" s="238"/>
      <c r="L30" s="239"/>
      <c r="M30" s="240"/>
      <c r="N30" s="240"/>
      <c r="O30" s="241"/>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42">
        <f t="shared" si="24"/>
        <v>0</v>
      </c>
      <c r="AV30" s="243"/>
      <c r="AW30" s="244">
        <f t="shared" si="22"/>
        <v>0</v>
      </c>
      <c r="AX30" s="245"/>
      <c r="AY30" s="246"/>
      <c r="AZ30" s="247"/>
      <c r="BA30" s="247"/>
      <c r="BB30" s="247"/>
      <c r="BC30" s="247"/>
      <c r="BD30" s="248"/>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133</v>
      </c>
      <c r="C32" s="98"/>
      <c r="D32" s="98"/>
      <c r="E32" s="98"/>
      <c r="F32" s="98"/>
      <c r="G32" s="98"/>
      <c r="H32" s="98"/>
      <c r="I32" s="98"/>
      <c r="J32" s="98"/>
      <c r="K32" s="98"/>
      <c r="L32" s="99"/>
      <c r="M32" s="98"/>
      <c r="N32" s="98"/>
      <c r="O32" s="98"/>
      <c r="P32" s="98"/>
      <c r="Q32" s="98"/>
      <c r="R32" s="98"/>
      <c r="S32" s="98"/>
      <c r="T32" s="98" t="s">
        <v>70</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9" t="s">
        <v>35</v>
      </c>
      <c r="D33" s="249"/>
      <c r="E33" s="249" t="s">
        <v>36</v>
      </c>
      <c r="F33" s="249"/>
      <c r="G33" s="249"/>
      <c r="H33" s="249"/>
      <c r="I33" s="98"/>
      <c r="J33" s="251" t="s">
        <v>39</v>
      </c>
      <c r="K33" s="251"/>
      <c r="L33" s="251"/>
      <c r="M33" s="251"/>
      <c r="N33" s="67"/>
      <c r="O33" s="67"/>
      <c r="P33" s="96" t="s">
        <v>47</v>
      </c>
      <c r="Q33" s="96"/>
      <c r="R33" s="98"/>
      <c r="S33" s="98"/>
      <c r="T33" s="252" t="s">
        <v>7</v>
      </c>
      <c r="U33" s="253"/>
      <c r="V33" s="252" t="s">
        <v>8</v>
      </c>
      <c r="W33" s="254"/>
      <c r="X33" s="254"/>
      <c r="Y33" s="253"/>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50"/>
      <c r="D34" s="250"/>
      <c r="E34" s="250" t="s">
        <v>37</v>
      </c>
      <c r="F34" s="250"/>
      <c r="G34" s="250" t="s">
        <v>38</v>
      </c>
      <c r="H34" s="250"/>
      <c r="I34" s="98"/>
      <c r="J34" s="250" t="s">
        <v>37</v>
      </c>
      <c r="K34" s="250"/>
      <c r="L34" s="250" t="s">
        <v>38</v>
      </c>
      <c r="M34" s="250"/>
      <c r="N34" s="67"/>
      <c r="O34" s="67"/>
      <c r="P34" s="96" t="s">
        <v>44</v>
      </c>
      <c r="Q34" s="96"/>
      <c r="R34" s="98"/>
      <c r="S34" s="98"/>
      <c r="T34" s="252" t="s">
        <v>3</v>
      </c>
      <c r="U34" s="253"/>
      <c r="V34" s="252" t="s">
        <v>50</v>
      </c>
      <c r="W34" s="254"/>
      <c r="X34" s="254"/>
      <c r="Y34" s="253"/>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2" t="s">
        <v>3</v>
      </c>
      <c r="D35" s="253"/>
      <c r="E35" s="255">
        <f>SUMIFS($AU$14:$AV$30,$C$14:$D$30,"介護支援専門員",$E$14:$F$30,"A")</f>
        <v>0</v>
      </c>
      <c r="F35" s="256"/>
      <c r="G35" s="257">
        <f>SUMIFS($AW$14:$AX$30,$C$14:$D$30,"介護支援専門員",$E$14:$F$30,"A")</f>
        <v>0</v>
      </c>
      <c r="H35" s="258"/>
      <c r="I35" s="112"/>
      <c r="J35" s="259">
        <v>0</v>
      </c>
      <c r="K35" s="260"/>
      <c r="L35" s="259">
        <v>0</v>
      </c>
      <c r="M35" s="260"/>
      <c r="N35" s="111"/>
      <c r="O35" s="111"/>
      <c r="P35" s="259">
        <v>0</v>
      </c>
      <c r="Q35" s="260"/>
      <c r="R35" s="98"/>
      <c r="S35" s="98"/>
      <c r="T35" s="252" t="s">
        <v>4</v>
      </c>
      <c r="U35" s="253"/>
      <c r="V35" s="252" t="s">
        <v>51</v>
      </c>
      <c r="W35" s="254"/>
      <c r="X35" s="254"/>
      <c r="Y35" s="253"/>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4</v>
      </c>
      <c r="D36" s="253"/>
      <c r="E36" s="255">
        <f>SUMIFS($AU$14:$AV$30,$C$14:$D$30,"介護支援専門員",$E$14:$F$30,"B")</f>
        <v>0</v>
      </c>
      <c r="F36" s="256"/>
      <c r="G36" s="257">
        <f>SUMIFS($AW$14:$AX$30,$C$14:$D$30,"介護支援専門員",$E$14:$F$30,"B")</f>
        <v>0</v>
      </c>
      <c r="H36" s="258"/>
      <c r="I36" s="112"/>
      <c r="J36" s="259">
        <v>0</v>
      </c>
      <c r="K36" s="260"/>
      <c r="L36" s="259">
        <v>0</v>
      </c>
      <c r="M36" s="260"/>
      <c r="N36" s="111"/>
      <c r="O36" s="111"/>
      <c r="P36" s="259">
        <v>0</v>
      </c>
      <c r="Q36" s="260"/>
      <c r="R36" s="98"/>
      <c r="S36" s="98"/>
      <c r="T36" s="252" t="s">
        <v>5</v>
      </c>
      <c r="U36" s="253"/>
      <c r="V36" s="252" t="s">
        <v>52</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5</v>
      </c>
      <c r="D37" s="253"/>
      <c r="E37" s="255">
        <f>SUMIFS($AU$14:$AV$30,$C$14:$D$30,"介護支援専門員",$E$14:$F$30,"C")</f>
        <v>0</v>
      </c>
      <c r="F37" s="256"/>
      <c r="G37" s="257">
        <f>SUMIFS($AW$14:$AX$30,$C$14:$D$30,"介護支援専門員",$E$14:$F$30,"C")</f>
        <v>0</v>
      </c>
      <c r="H37" s="258"/>
      <c r="I37" s="112"/>
      <c r="J37" s="259">
        <v>0</v>
      </c>
      <c r="K37" s="260"/>
      <c r="L37" s="261">
        <v>0</v>
      </c>
      <c r="M37" s="262"/>
      <c r="N37" s="111"/>
      <c r="O37" s="111"/>
      <c r="P37" s="255" t="s">
        <v>30</v>
      </c>
      <c r="Q37" s="256"/>
      <c r="R37" s="98"/>
      <c r="S37" s="98"/>
      <c r="T37" s="252" t="s">
        <v>6</v>
      </c>
      <c r="U37" s="253"/>
      <c r="V37" s="252" t="s">
        <v>69</v>
      </c>
      <c r="W37" s="254"/>
      <c r="X37" s="254"/>
      <c r="Y37" s="253"/>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6</v>
      </c>
      <c r="D38" s="253"/>
      <c r="E38" s="255">
        <f>SUMIFS($AU$14:$AV$30,$C$14:$D$30,"介護支援専門員",$E$14:$F$30,"D")</f>
        <v>0</v>
      </c>
      <c r="F38" s="256"/>
      <c r="G38" s="257">
        <f>SUMIFS($AW$14:$AX$30,$C$14:$D$30,"介護支援専門員",$E$14:$F$30,"D")</f>
        <v>0</v>
      </c>
      <c r="H38" s="258"/>
      <c r="I38" s="112"/>
      <c r="J38" s="259">
        <v>0</v>
      </c>
      <c r="K38" s="260"/>
      <c r="L38" s="261">
        <v>0</v>
      </c>
      <c r="M38" s="262"/>
      <c r="N38" s="111"/>
      <c r="O38" s="111"/>
      <c r="P38" s="255" t="s">
        <v>30</v>
      </c>
      <c r="Q38" s="256"/>
      <c r="R38" s="98"/>
      <c r="S38" s="98"/>
      <c r="T38" s="98"/>
      <c r="U38" s="263"/>
      <c r="V38" s="263"/>
      <c r="W38" s="264"/>
      <c r="X38" s="264"/>
      <c r="Y38" s="150"/>
      <c r="Z38" s="15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27</v>
      </c>
      <c r="D39" s="253"/>
      <c r="E39" s="255">
        <f>SUM(E35:F38)</f>
        <v>0</v>
      </c>
      <c r="F39" s="256"/>
      <c r="G39" s="257">
        <f>SUM(G35:H38)</f>
        <v>0</v>
      </c>
      <c r="H39" s="258"/>
      <c r="I39" s="112"/>
      <c r="J39" s="255">
        <f>SUM(J35:K38)</f>
        <v>0</v>
      </c>
      <c r="K39" s="256"/>
      <c r="L39" s="255">
        <f>SUM(L35:M38)</f>
        <v>0</v>
      </c>
      <c r="M39" s="256"/>
      <c r="N39" s="111"/>
      <c r="O39" s="111"/>
      <c r="P39" s="255">
        <f>SUM(P35:Q36)</f>
        <v>0</v>
      </c>
      <c r="Q39" s="256"/>
      <c r="R39" s="98"/>
      <c r="S39" s="98"/>
      <c r="T39" s="98"/>
      <c r="U39" s="263"/>
      <c r="V39" s="263"/>
      <c r="W39" s="264"/>
      <c r="X39" s="264"/>
      <c r="Y39" s="149"/>
      <c r="Z39" s="149"/>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45</v>
      </c>
      <c r="D41" s="98"/>
      <c r="E41" s="98"/>
      <c r="F41" s="98"/>
      <c r="G41" s="98"/>
      <c r="H41" s="98"/>
      <c r="I41" s="106" t="s">
        <v>89</v>
      </c>
      <c r="J41" s="272" t="s">
        <v>90</v>
      </c>
      <c r="K41" s="27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40</v>
      </c>
      <c r="D42" s="98"/>
      <c r="E42" s="98"/>
      <c r="F42" s="98"/>
      <c r="G42" s="98"/>
      <c r="H42" s="98" t="s">
        <v>41</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50" t="s">
        <v>42</v>
      </c>
      <c r="N43" s="250"/>
      <c r="O43" s="250"/>
      <c r="P43" s="250"/>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4">
        <f>IF($J$41="週",L39,J39)</f>
        <v>0</v>
      </c>
      <c r="D44" s="275"/>
      <c r="E44" s="275"/>
      <c r="F44" s="276"/>
      <c r="G44" s="145" t="s">
        <v>28</v>
      </c>
      <c r="H44" s="252">
        <f>IF($J$41="週",$AV$5,$AZ$5)</f>
        <v>40</v>
      </c>
      <c r="I44" s="254"/>
      <c r="J44" s="254"/>
      <c r="K44" s="253"/>
      <c r="L44" s="145" t="s">
        <v>29</v>
      </c>
      <c r="M44" s="266">
        <f>ROUNDDOWN(C44/H44,1)</f>
        <v>0</v>
      </c>
      <c r="N44" s="267"/>
      <c r="O44" s="267"/>
      <c r="P44" s="268"/>
      <c r="Q44" s="98"/>
      <c r="R44" s="98"/>
      <c r="S44" s="98"/>
      <c r="T44" s="98"/>
      <c r="U44" s="265"/>
      <c r="V44" s="265"/>
      <c r="W44" s="265"/>
      <c r="X44" s="265"/>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71</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122</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47</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43</v>
      </c>
      <c r="D48" s="67"/>
      <c r="E48" s="67"/>
      <c r="F48" s="67"/>
      <c r="G48" s="67"/>
      <c r="H48" s="98" t="s">
        <v>46</v>
      </c>
      <c r="I48" s="67"/>
      <c r="J48" s="67"/>
      <c r="K48" s="67"/>
      <c r="L48" s="67"/>
      <c r="M48" s="250" t="s">
        <v>27</v>
      </c>
      <c r="N48" s="250"/>
      <c r="O48" s="250"/>
      <c r="P48" s="25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52">
        <f>P39</f>
        <v>0</v>
      </c>
      <c r="D49" s="254"/>
      <c r="E49" s="254"/>
      <c r="F49" s="253"/>
      <c r="G49" s="145" t="s">
        <v>81</v>
      </c>
      <c r="H49" s="266">
        <f>M44</f>
        <v>0</v>
      </c>
      <c r="I49" s="267"/>
      <c r="J49" s="267"/>
      <c r="K49" s="268"/>
      <c r="L49" s="145" t="s">
        <v>29</v>
      </c>
      <c r="M49" s="269">
        <f>ROUNDDOWN(C49+H49,1)</f>
        <v>0</v>
      </c>
      <c r="N49" s="270"/>
      <c r="O49" s="270"/>
      <c r="P49" s="27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05">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T34:U34"/>
    <mergeCell ref="J37:K37"/>
    <mergeCell ref="J38:K38"/>
    <mergeCell ref="L38:M38"/>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U30:AV30"/>
    <mergeCell ref="AW30:AX30"/>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AY29:BD29"/>
    <mergeCell ref="AY30:BD30"/>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0">
    <cfRule type="expression" dxfId="6" priority="4">
      <formula>INDIRECT(ADDRESS(ROW(),COLUMN()))=TRUNC(INDIRECT(ADDRESS(ROW(),COLUMN())))</formula>
    </cfRule>
  </conditionalFormatting>
  <conditionalFormatting sqref="E39:Q39 I35:Q38">
    <cfRule type="expression" dxfId="5" priority="3">
      <formula>INDIRECT(ADDRESS(ROW(),COLUMN()))=TRUNC(INDIRECT(ADDRESS(ROW(),COLUMN())))</formula>
    </cfRule>
  </conditionalFormatting>
  <conditionalFormatting sqref="C44:F44">
    <cfRule type="expression" dxfId="4" priority="2">
      <formula>INDIRECT(ADDRESS(ROW(),COLUMN()))=TRUNC(INDIRECT(ADDRESS(ROW(),COLUMN())))</formula>
    </cfRule>
  </conditionalFormatting>
  <conditionalFormatting sqref="E35:H38">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howErrorMessage="1" sqref="AZ4:BC4" xr:uid="{00000000-0002-0000-0100-000005000000}">
      <formula1>"予定,実績,予定・実績"</formula1>
    </dataValidation>
    <dataValidation allowBlank="1" showInputMessage="1" showErrorMessage="1" error="入力可能範囲　32～40" sqref="AZ6" xr:uid="{00000000-0002-0000-0100-000007000000}"/>
    <dataValidation type="list" allowBlank="1" showInputMessage="1" sqref="C14:D30" xr:uid="{00000000-0002-0000-0100-000003000000}">
      <formula1>職種</formula1>
    </dataValidation>
    <dataValidation type="list" errorStyle="warning" allowBlank="1" showInputMessage="1" error="リストにない場合のみ、入力してください。" sqref="G14:K30" xr:uid="{00000000-0002-0000-0100-000004000000}">
      <formula1>INDIRECT(C14)</formula1>
    </dataValidation>
    <dataValidation type="list" allowBlank="1" showInputMessage="1" sqref="E14: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問山　直子</cp:lastModifiedBy>
  <cp:lastPrinted>2024-03-25T09:49:29Z</cp:lastPrinted>
  <dcterms:created xsi:type="dcterms:W3CDTF">2020-01-14T23:44:41Z</dcterms:created>
  <dcterms:modified xsi:type="dcterms:W3CDTF">2024-03-25T09:49:37Z</dcterms:modified>
</cp:coreProperties>
</file>